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2 - Stavebně konstruk..." sheetId="2" r:id="rId2"/>
    <sheet name="Pokyny pro vyplnění" sheetId="3" r:id="rId3"/>
  </sheets>
  <definedNames>
    <definedName name="_xlnm._FilterDatabase" localSheetId="1" hidden="1">'D.1.2 - Stavebně konstruk...'!$C$85:$K$85</definedName>
    <definedName name="_xlnm.Print_Titles" localSheetId="1">'D.1.2 - Stavebně konstruk...'!$85:$85</definedName>
    <definedName name="_xlnm.Print_Titles" localSheetId="0">'Rekapitulace stavby'!$49:$49</definedName>
    <definedName name="_xlnm.Print_Area" localSheetId="1">'D.1.2 - Stavebně konstruk...'!$C$4:$J$36,'D.1.2 - Stavebně konstruk...'!$C$42:$J$67,'D.1.2 - Stavebně konstruk...'!$C$73:$K$165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<sst xmlns="http://schemas.openxmlformats.org/spreadsheetml/2006/main" count="1587" uniqueCount="478">
  <si>
    <t>Export VZ</t>
  </si>
  <si>
    <t>List obsahuje:</t>
  </si>
  <si>
    <t>3.0</t>
  </si>
  <si>
    <t/>
  </si>
  <si>
    <t>False</t>
  </si>
  <si>
    <t>{cd8f9251-299f-49c2-89dc-5ef226c20f59}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</si>
  <si>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</si>
  <si>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</si>
  <si>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</si>
  <si>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</si>
  <si>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</si>
  <si>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</si>
  <si>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</si>
  <si>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</si>
  <si>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</si>
  <si>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N17-021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</si>
  <si>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</si>
  <si>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</si>
  <si>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CEMEX PRACHATICE - snížení energetické náročnosti provozu okruhu průmyslových vod</t>
  </si>
  <si>
    <t>KSO:</t>
  </si>
  <si>
    <t>CC-CZ:</t>
  </si>
  <si>
    <t>Místo:</t>
  </si>
  <si>
    <t xml:space="preserve"> </t>
  </si>
  <si>
    <t>Datum:</t>
  </si>
  <si>
    <t>31.01.2017</t>
  </si>
  <si>
    <t>Zadavatel:</t>
  </si>
  <si>
    <t>IČ:</t>
  </si>
  <si>
    <t>CEMEX CEMENT , k.s.</t>
  </si>
  <si>
    <t>DIČ:</t>
  </si>
  <si>
    <t>Uchazeč:</t>
  </si>
  <si>
    <t>Vyplň údaj</t>
  </si>
  <si>
    <t>Projektant:</t>
  </si>
  <si>
    <t>AQUAREX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</si>
  <si>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</si>
  <si>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</si>
  <si>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</si>
  <si>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</si>
  <si>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</si>
  <si>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</si>
  <si>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</si>
  <si>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</si>
  <si>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</si>
  <si>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</si>
  <si>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</si>
  <si>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</si>
  <si>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</si>
  <si>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</si>
  <si>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</si>
  <si>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</si>
  <si>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</si>
  <si>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</si>
  <si>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</si>
  <si>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</si>
  <si>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</si>
  <si>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</si>
  <si>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</si>
  <si>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</si>
  <si>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</si>
  <si>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</si>
  <si>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</si>
  <si>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</si>
  <si>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</si>
  <si>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</si>
  <si>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</si>
  <si>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</si>
  <si>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</si>
  <si>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</si>
  <si>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</si>
  <si>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</si>
  <si>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</si>
  <si>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</si>
  <si>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</si>
  <si>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</si>
  <si>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</si>
  <si>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D.1.2</t>
  </si>
  <si>
    <t>Stavebně konstrukční část - ocelové konstrukce</t>
  </si>
  <si>
    <t>STA</t>
  </si>
  <si>
    <t>1</t>
  </si>
  <si>
    <t>{9bfd616c-9d1c-4e6d-b2c4-19e0a7f9f15d}</t>
  </si>
  <si>
    <t>2</t>
  </si>
  <si>
    <t>Zpět na list:</t>
  </si>
  <si>
    <t>KRYCÍ LIST SOUPISU</t>
  </si>
  <si>
    <t>Objekt:</t>
  </si>
  <si>
    <t>D.1.2 - Stavebně konstrukční část - ocelové konstrukce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</si>
  <si>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</si>
  <si>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</si>
  <si>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</si>
  <si>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</si>
  <si>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</si>
  <si>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</si>
  <si>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</si>
  <si>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</si>
  <si>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</si>
  <si>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</si>
  <si>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</si>
  <si>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</si>
  <si>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</si>
  <si>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</si>
  <si>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</si>
  <si>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</si>
  <si>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</si>
  <si>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</si>
  <si>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</si>
  <si>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</si>
  <si>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</si>
  <si>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</si>
  <si>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</si>
  <si>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</si>
  <si>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</si>
  <si>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</si>
  <si>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</si>
  <si>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</si>
  <si>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</si>
  <si>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</si>
  <si>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</si>
  <si>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</si>
  <si>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</si>
  <si>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</si>
  <si>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113107123</t>
  </si>
  <si>
    <t>Odstranění podkladu pl do 50 m2 z kameniva drceného tl 300 mm</t>
  </si>
  <si>
    <t>m2</t>
  </si>
  <si>
    <t>CS ÚRS 2016 01</t>
  </si>
  <si>
    <t>4</t>
  </si>
  <si>
    <t>630834189</t>
  </si>
  <si>
    <t>113107142</t>
  </si>
  <si>
    <t>Odstranění krytu pl do 50 m2 živičných tl 100 mm</t>
  </si>
  <si>
    <t>634547509</t>
  </si>
  <si>
    <t>VV</t>
  </si>
  <si>
    <t>(2*2)*4</t>
  </si>
  <si>
    <t>(2*1,5)*1</t>
  </si>
  <si>
    <t>Součet</t>
  </si>
  <si>
    <t>3</t>
  </si>
  <si>
    <t>131303101</t>
  </si>
  <si>
    <t>Hloubení jam ručním nebo pneum nářadím v soudržných horninách tř. 4</t>
  </si>
  <si>
    <t>m3</t>
  </si>
  <si>
    <t>-99820519</t>
  </si>
  <si>
    <t>"patky" 2*2*0,8*4</t>
  </si>
  <si>
    <t>"pás" 2*1,5*0,8</t>
  </si>
  <si>
    <t>162201102</t>
  </si>
  <si>
    <t>Vodorovné přemístění do 50 m výkopku/sypaniny z horniny tř. 1 až 4</t>
  </si>
  <si>
    <t>-280449428</t>
  </si>
  <si>
    <t>5</t>
  </si>
  <si>
    <t>162701105</t>
  </si>
  <si>
    <t>Vodorovné přemístění do 10000 m výkopku/sypaniny z horniny tř. 1 až 4</t>
  </si>
  <si>
    <t>-1879987867</t>
  </si>
  <si>
    <t>(0,8*0,8*0,8*4)+(1*0,75*0,8)</t>
  </si>
  <si>
    <t>6</t>
  </si>
  <si>
    <t>171201201</t>
  </si>
  <si>
    <t>Uložení sypaniny na skládky</t>
  </si>
  <si>
    <t>-869392191</t>
  </si>
  <si>
    <t>7</t>
  </si>
  <si>
    <t>171201211</t>
  </si>
  <si>
    <t>Poplatek za uložení odpadu ze sypaniny na skládce (skládkovné)</t>
  </si>
  <si>
    <t>t</t>
  </si>
  <si>
    <t>-1614108814</t>
  </si>
  <si>
    <t>2,648*2 'Přepočtené koeficientem množství</t>
  </si>
  <si>
    <t>8</t>
  </si>
  <si>
    <t>174101101</t>
  </si>
  <si>
    <t>Zásyp jam, šachet rýh nebo kolem objektů sypaninou se zhutněním</t>
  </si>
  <si>
    <t>-727322265</t>
  </si>
  <si>
    <t>9</t>
  </si>
  <si>
    <t>460120019</t>
  </si>
  <si>
    <t>Naložení výkopku strojně z hornin třídy 1až4</t>
  </si>
  <si>
    <t>782371339</t>
  </si>
  <si>
    <t>Zakládání</t>
  </si>
  <si>
    <t>10</t>
  </si>
  <si>
    <t>213311141</t>
  </si>
  <si>
    <t>Polštáře zhutněné pod základy ze štěrkopísku tříděného</t>
  </si>
  <si>
    <t>-710360022</t>
  </si>
  <si>
    <t>(1,5*1,5*0,1*4)+(1,5*1,0*0,1)</t>
  </si>
  <si>
    <t>11</t>
  </si>
  <si>
    <t>274321411</t>
  </si>
  <si>
    <t>Základové pasy ze ŽB bez zvýšených nároků na prostředí tř. C 20/25</t>
  </si>
  <si>
    <t>-1628281226</t>
  </si>
  <si>
    <t>(1*0,75*0,8)</t>
  </si>
  <si>
    <t>12</t>
  </si>
  <si>
    <t>274351215</t>
  </si>
  <si>
    <t>Zřízení bednění stěn základových pasů</t>
  </si>
  <si>
    <t>1480434480</t>
  </si>
  <si>
    <t>(1,0+0,75)*2*0,8</t>
  </si>
  <si>
    <t>Mezisoučet</t>
  </si>
  <si>
    <t>"ztratné" 0,1*2,8</t>
  </si>
  <si>
    <t>13</t>
  </si>
  <si>
    <t>274351216</t>
  </si>
  <si>
    <t>Odstranění bednění stěn základových pasů</t>
  </si>
  <si>
    <t>-1531613210</t>
  </si>
  <si>
    <t>14</t>
  </si>
  <si>
    <t>274362021</t>
  </si>
  <si>
    <t>Výztuž základových pásů svařovanými sítěmi Kari</t>
  </si>
  <si>
    <t>-167975926</t>
  </si>
  <si>
    <t>275321411</t>
  </si>
  <si>
    <t>Základové patky ze ŽB bez zvýšených nároků na prostředí tř. C 20/25</t>
  </si>
  <si>
    <t>517956432</t>
  </si>
  <si>
    <t>(0,8*0,8*0,8)*4</t>
  </si>
  <si>
    <t>16</t>
  </si>
  <si>
    <t>275351215</t>
  </si>
  <si>
    <t>Zřízení bednění stěn základových patek</t>
  </si>
  <si>
    <t>696729777</t>
  </si>
  <si>
    <t>(0,8*4)*0,8*4</t>
  </si>
  <si>
    <t>"ztratné" 0,1*10,24</t>
  </si>
  <si>
    <t>17</t>
  </si>
  <si>
    <t>275351216</t>
  </si>
  <si>
    <t>Odstranění bednění stěn základových patek</t>
  </si>
  <si>
    <t>-1493567602</t>
  </si>
  <si>
    <t>18</t>
  </si>
  <si>
    <t>275362021</t>
  </si>
  <si>
    <t>Výztuž základových patek svařovanými sítěmi Kari</t>
  </si>
  <si>
    <t>-1144915437</t>
  </si>
  <si>
    <t>Vodorovné konstrukce</t>
  </si>
  <si>
    <t>19</t>
  </si>
  <si>
    <t>451315115</t>
  </si>
  <si>
    <t>Podkladní nebo výplňová vrstva z betonu C 16/20 tl do 100 mm</t>
  </si>
  <si>
    <t>-810852232</t>
  </si>
  <si>
    <t>(1,5*1,5*4)+(1,5*1,0)</t>
  </si>
  <si>
    <t>Komunikace pozemní</t>
  </si>
  <si>
    <t>20</t>
  </si>
  <si>
    <t>564871116</t>
  </si>
  <si>
    <t>Podklad ze štěrkodrtě ŠD tl. 300 mm</t>
  </si>
  <si>
    <t>1301271995</t>
  </si>
  <si>
    <t>573111112</t>
  </si>
  <si>
    <t>Postřik živičný infiltrační s posypem z asfaltu množství 1 kg/m2</t>
  </si>
  <si>
    <t>1904693111</t>
  </si>
  <si>
    <t>22</t>
  </si>
  <si>
    <t>573211111</t>
  </si>
  <si>
    <t>Postřik živičný spojovací z asfaltu v množství do 0,70 kg/m2</t>
  </si>
  <si>
    <t>-1311355366</t>
  </si>
  <si>
    <t>23</t>
  </si>
  <si>
    <t>577134131</t>
  </si>
  <si>
    <t>Asfaltový beton vrstva obrusná ACO 11 (ABS) tř. I tl 40 mm š do 3 m z modifikovaného asfaltu</t>
  </si>
  <si>
    <t>490989841</t>
  </si>
  <si>
    <t>24</t>
  </si>
  <si>
    <t>577145132</t>
  </si>
  <si>
    <t>Asfaltový beton vrstva ložní ACL 16 (ABH) tl 50 mm š do 3 m z modifikovaného asfaltu</t>
  </si>
  <si>
    <t>-318922377</t>
  </si>
  <si>
    <t>Ostatní konstrukce a práce, bourání</t>
  </si>
  <si>
    <t>25</t>
  </si>
  <si>
    <t>919735113</t>
  </si>
  <si>
    <t>Řezání stávajícího živičného krytu hl do 150 mm</t>
  </si>
  <si>
    <t>m</t>
  </si>
  <si>
    <t>-925766689</t>
  </si>
  <si>
    <t>(2,0*4)*4</t>
  </si>
  <si>
    <t>(7,0)*1</t>
  </si>
  <si>
    <t>26</t>
  </si>
  <si>
    <t>953961115</t>
  </si>
  <si>
    <t>Kotvy chemickým tmelem M 16 hl 170 mm do betonu, ŽB nebo kamene s vyvrtáním otvoru</t>
  </si>
  <si>
    <t>kus</t>
  </si>
  <si>
    <t>-1711877459</t>
  </si>
  <si>
    <t>27</t>
  </si>
  <si>
    <t>953965131</t>
  </si>
  <si>
    <t>Kotevní šroub pro chemické kotvy M 16 dl do 190 mm</t>
  </si>
  <si>
    <t>1381504755</t>
  </si>
  <si>
    <t>997</t>
  </si>
  <si>
    <t>Přesun sutě</t>
  </si>
  <si>
    <t>28</t>
  </si>
  <si>
    <t>997013R31</t>
  </si>
  <si>
    <t>Poplatek za uložení stavebního odpadu, bez rozlišení, na skládce (skládkovné)</t>
  </si>
  <si>
    <t>886372138</t>
  </si>
  <si>
    <t>29</t>
  </si>
  <si>
    <t>997321511</t>
  </si>
  <si>
    <t>Vodorovná doprava suti a vybouraných hmot po suchu do 1 km</t>
  </si>
  <si>
    <t>-1540416800</t>
  </si>
  <si>
    <t>30</t>
  </si>
  <si>
    <t>997321519</t>
  </si>
  <si>
    <t>Příplatek ZKD 1km vodorovné dopravy suti a vybouraných hmot po suchu</t>
  </si>
  <si>
    <t>-1602868620</t>
  </si>
  <si>
    <t>11,039*15 'Přepočtené koeficientem množství</t>
  </si>
  <si>
    <t>31</t>
  </si>
  <si>
    <t>997321611</t>
  </si>
  <si>
    <t>Nakládání nebo překládání suti a vybouraných hmot</t>
  </si>
  <si>
    <t>1583973521</t>
  </si>
  <si>
    <t>998</t>
  </si>
  <si>
    <t>Přesun hmot</t>
  </si>
  <si>
    <t>32</t>
  </si>
  <si>
    <t>998225R11</t>
  </si>
  <si>
    <t>Přesun hmot pro konstrukce a pozemní komunikace s krytem živičným</t>
  </si>
  <si>
    <t>-1783571729</t>
  </si>
  <si>
    <t>PSV</t>
  </si>
  <si>
    <t>Práce a dodávky PSV</t>
  </si>
  <si>
    <t>767</t>
  </si>
  <si>
    <t>Konstrukce zámečnické</t>
  </si>
  <si>
    <t>33</t>
  </si>
  <si>
    <t>767015R01</t>
  </si>
  <si>
    <t>D+M ocelových a zámečnických prvků / konstrukcí</t>
  </si>
  <si>
    <t>kg</t>
  </si>
  <si>
    <t>-856585758</t>
  </si>
  <si>
    <t>P</t>
  </si>
  <si>
    <t>Poznámka k položce:
Specifikace / rozsah provedení:
-dodávka a výroba ocelových prvků a konstrukcí - dle zadání a PD
-dodávka veškerých spojovacích a kotevních prvků
-kompletní provrchobvé úpravy prvků dle požadavků PD a PBŘ
-veškeré přesuny a kompletní montážní práce
--------------------------------------------------------
-ostatní nespecifikované práce a dodávky, které bezprostředně souvisí s provedení 
předmětného prvku/konstrukce dle zadávací dokumentace
-veškeré náklady na dodávku a provedení jsou obsaženy v jednotkové ceně</t>
  </si>
  <si>
    <t>"kompletní provedení dle specifikace PD a TZ vč. všech souvisejících prací a dodávek"</t>
  </si>
  <si>
    <t>12000,0</t>
  </si>
  <si>
    <t>"ostatní - ztratné/spoje/svary" 0,1*12000,0</t>
  </si>
  <si>
    <t>34</t>
  </si>
  <si>
    <t>998767202</t>
  </si>
  <si>
    <t xml:space="preserve">Přesun hmot procentní pro zámečnické konstrukce </t>
  </si>
  <si>
    <t>%</t>
  </si>
  <si>
    <t>899086246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</si>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</sst>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2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9" fillId="22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10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175" fontId="0" fillId="22" borderId="36" xfId="0" applyNumberFormat="1" applyFont="1" applyFill="1" applyBorder="1" applyAlignment="1" applyProtection="1">
      <alignment vertical="center"/>
      <protection locked="0"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88" fillId="36" borderId="0" xfId="0" applyFont="1" applyFill="1" applyAlignment="1">
      <alignment horizontal="center"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6" applyAlignment="1">
      <alignment vertical="top"/>
      <protection locked="0"/>
    </xf>
    <xf numFmtId="0" fontId="0" fillId="0" borderId="37" xfId="46" applyFont="1" applyBorder="1" applyAlignment="1">
      <alignment vertical="center" wrapText="1"/>
      <protection locked="0"/>
    </xf>
    <xf numFmtId="0" fontId="0" fillId="0" borderId="38" xfId="46" applyFont="1" applyBorder="1" applyAlignment="1">
      <alignment vertical="center" wrapText="1"/>
      <protection locked="0"/>
    </xf>
    <xf numFmtId="0" fontId="0" fillId="0" borderId="39" xfId="46" applyFont="1" applyBorder="1" applyAlignment="1">
      <alignment vertical="center" wrapText="1"/>
      <protection locked="0"/>
    </xf>
    <xf numFmtId="0" fontId="0" fillId="0" borderId="40" xfId="46" applyFont="1" applyBorder="1" applyAlignment="1">
      <alignment horizontal="center" vertical="center" wrapText="1"/>
      <protection locked="0"/>
    </xf>
    <xf numFmtId="0" fontId="7" fillId="0" borderId="0" xfId="46" applyFont="1" applyBorder="1" applyAlignment="1">
      <alignment horizontal="center" vertical="center" wrapText="1"/>
      <protection locked="0"/>
    </xf>
    <xf numFmtId="0" fontId="0" fillId="0" borderId="41" xfId="46" applyFont="1" applyBorder="1" applyAlignment="1">
      <alignment horizontal="center" vertical="center" wrapText="1"/>
      <protection locked="0"/>
    </xf>
    <xf numFmtId="0" fontId="0" fillId="0" borderId="0" xfId="46" applyAlignment="1">
      <alignment horizontal="center" vertical="center"/>
      <protection locked="0"/>
    </xf>
    <xf numFmtId="0" fontId="0" fillId="0" borderId="40" xfId="46" applyFont="1" applyBorder="1" applyAlignment="1">
      <alignment vertical="center" wrapText="1"/>
      <protection locked="0"/>
    </xf>
    <xf numFmtId="0" fontId="11" fillId="0" borderId="42" xfId="46" applyFont="1" applyBorder="1" applyAlignment="1">
      <alignment horizontal="left" wrapText="1"/>
      <protection locked="0"/>
    </xf>
    <xf numFmtId="0" fontId="0" fillId="0" borderId="41" xfId="46" applyFont="1" applyBorder="1" applyAlignment="1">
      <alignment vertical="center" wrapText="1"/>
      <protection locked="0"/>
    </xf>
    <xf numFmtId="0" fontId="11" fillId="0" borderId="0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49" fontId="4" fillId="0" borderId="0" xfId="46" applyNumberFormat="1" applyFont="1" applyBorder="1" applyAlignment="1">
      <alignment horizontal="left" vertical="center" wrapText="1"/>
      <protection locked="0"/>
    </xf>
    <xf numFmtId="49" fontId="4" fillId="0" borderId="0" xfId="46" applyNumberFormat="1" applyFont="1" applyBorder="1" applyAlignment="1">
      <alignment vertical="center" wrapText="1"/>
      <protection locked="0"/>
    </xf>
    <xf numFmtId="0" fontId="0" fillId="0" borderId="43" xfId="46" applyFont="1" applyBorder="1" applyAlignment="1">
      <alignment vertical="center" wrapText="1"/>
      <protection locked="0"/>
    </xf>
    <xf numFmtId="0" fontId="56" fillId="0" borderId="42" xfId="46" applyFont="1" applyBorder="1" applyAlignment="1">
      <alignment vertical="center" wrapText="1"/>
      <protection locked="0"/>
    </xf>
    <xf numFmtId="0" fontId="0" fillId="0" borderId="44" xfId="46" applyFont="1" applyBorder="1" applyAlignment="1">
      <alignment vertical="center" wrapText="1"/>
      <protection locked="0"/>
    </xf>
    <xf numFmtId="0" fontId="0" fillId="0" borderId="0" xfId="46" applyFont="1" applyBorder="1" applyAlignment="1">
      <alignment vertical="top"/>
      <protection locked="0"/>
    </xf>
    <xf numFmtId="0" fontId="0" fillId="0" borderId="0" xfId="46" applyFont="1" applyAlignment="1">
      <alignment vertical="top"/>
      <protection locked="0"/>
    </xf>
    <xf numFmtId="0" fontId="0" fillId="0" borderId="37" xfId="46" applyFont="1" applyBorder="1" applyAlignment="1">
      <alignment horizontal="left" vertical="center"/>
      <protection locked="0"/>
    </xf>
    <xf numFmtId="0" fontId="0" fillId="0" borderId="38" xfId="46" applyFont="1" applyBorder="1" applyAlignment="1">
      <alignment horizontal="left" vertical="center"/>
      <protection locked="0"/>
    </xf>
    <xf numFmtId="0" fontId="0" fillId="0" borderId="39" xfId="46" applyFont="1" applyBorder="1" applyAlignment="1">
      <alignment horizontal="left" vertical="center"/>
      <protection locked="0"/>
    </xf>
    <xf numFmtId="0" fontId="0" fillId="0" borderId="4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center" vertical="center"/>
      <protection locked="0"/>
    </xf>
    <xf numFmtId="0" fontId="0" fillId="0" borderId="41" xfId="46" applyFont="1" applyBorder="1" applyAlignment="1">
      <alignment horizontal="left" vertical="center"/>
      <protection locked="0"/>
    </xf>
    <xf numFmtId="0" fontId="11" fillId="0" borderId="0" xfId="46" applyFont="1" applyBorder="1" applyAlignment="1">
      <alignment horizontal="left" vertical="center"/>
      <protection locked="0"/>
    </xf>
    <xf numFmtId="0" fontId="6" fillId="0" borderId="0" xfId="46" applyFont="1" applyAlignment="1">
      <alignment horizontal="left" vertical="center"/>
      <protection locked="0"/>
    </xf>
    <xf numFmtId="0" fontId="11" fillId="0" borderId="42" xfId="46" applyFont="1" applyBorder="1" applyAlignment="1">
      <alignment horizontal="left" vertical="center"/>
      <protection locked="0"/>
    </xf>
    <xf numFmtId="0" fontId="11" fillId="0" borderId="42" xfId="46" applyFont="1" applyBorder="1" applyAlignment="1">
      <alignment horizontal="center" vertical="center"/>
      <protection locked="0"/>
    </xf>
    <xf numFmtId="0" fontId="6" fillId="0" borderId="42" xfId="46" applyFont="1" applyBorder="1" applyAlignment="1">
      <alignment horizontal="left" vertical="center"/>
      <protection locked="0"/>
    </xf>
    <xf numFmtId="0" fontId="9" fillId="0" borderId="0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0" xfId="46" applyFont="1" applyFill="1" applyBorder="1" applyAlignment="1">
      <alignment horizontal="left" vertical="center"/>
      <protection locked="0"/>
    </xf>
    <xf numFmtId="0" fontId="4" fillId="0" borderId="0" xfId="46" applyFont="1" applyFill="1" applyBorder="1" applyAlignment="1">
      <alignment horizontal="center" vertical="center"/>
      <protection locked="0"/>
    </xf>
    <xf numFmtId="0" fontId="0" fillId="0" borderId="43" xfId="46" applyFont="1" applyBorder="1" applyAlignment="1">
      <alignment horizontal="left" vertical="center"/>
      <protection locked="0"/>
    </xf>
    <xf numFmtId="0" fontId="56" fillId="0" borderId="42" xfId="46" applyFont="1" applyBorder="1" applyAlignment="1">
      <alignment horizontal="left" vertical="center"/>
      <protection locked="0"/>
    </xf>
    <xf numFmtId="0" fontId="0" fillId="0" borderId="44" xfId="46" applyFont="1" applyBorder="1" applyAlignment="1">
      <alignment horizontal="left" vertical="center"/>
      <protection locked="0"/>
    </xf>
    <xf numFmtId="0" fontId="0" fillId="0" borderId="0" xfId="46" applyFont="1" applyBorder="1" applyAlignment="1">
      <alignment horizontal="left" vertical="center"/>
      <protection locked="0"/>
    </xf>
    <xf numFmtId="0" fontId="56" fillId="0" borderId="0" xfId="46" applyFont="1" applyBorder="1" applyAlignment="1">
      <alignment horizontal="left" vertical="center"/>
      <protection locked="0"/>
    </xf>
    <xf numFmtId="0" fontId="6" fillId="0" borderId="0" xfId="46" applyFont="1" applyBorder="1" applyAlignment="1">
      <alignment horizontal="left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0" fillId="0" borderId="0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horizontal="center" vertical="center" wrapText="1"/>
      <protection locked="0"/>
    </xf>
    <xf numFmtId="0" fontId="0" fillId="0" borderId="37" xfId="46" applyFont="1" applyBorder="1" applyAlignment="1">
      <alignment horizontal="left" vertical="center" wrapText="1"/>
      <protection locked="0"/>
    </xf>
    <xf numFmtId="0" fontId="0" fillId="0" borderId="38" xfId="46" applyFont="1" applyBorder="1" applyAlignment="1">
      <alignment horizontal="left" vertical="center" wrapText="1"/>
      <protection locked="0"/>
    </xf>
    <xf numFmtId="0" fontId="0" fillId="0" borderId="39" xfId="46" applyFont="1" applyBorder="1" applyAlignment="1">
      <alignment horizontal="left" vertical="center" wrapText="1"/>
      <protection locked="0"/>
    </xf>
    <xf numFmtId="0" fontId="0" fillId="0" borderId="40" xfId="46" applyFont="1" applyBorder="1" applyAlignment="1">
      <alignment horizontal="left" vertical="center" wrapText="1"/>
      <protection locked="0"/>
    </xf>
    <xf numFmtId="0" fontId="0" fillId="0" borderId="41" xfId="46" applyFont="1" applyBorder="1" applyAlignment="1">
      <alignment horizontal="left" vertical="center" wrapText="1"/>
      <protection locked="0"/>
    </xf>
    <xf numFmtId="0" fontId="6" fillId="0" borderId="40" xfId="46" applyFont="1" applyBorder="1" applyAlignment="1">
      <alignment horizontal="left" vertical="center" wrapText="1"/>
      <protection locked="0"/>
    </xf>
    <xf numFmtId="0" fontId="6" fillId="0" borderId="41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4" fillId="0" borderId="43" xfId="46" applyFont="1" applyBorder="1" applyAlignment="1">
      <alignment horizontal="left" vertical="center" wrapText="1"/>
      <protection locked="0"/>
    </xf>
    <xf numFmtId="0" fontId="4" fillId="0" borderId="42" xfId="46" applyFont="1" applyBorder="1" applyAlignment="1">
      <alignment horizontal="left" vertical="center" wrapText="1"/>
      <protection locked="0"/>
    </xf>
    <xf numFmtId="0" fontId="4" fillId="0" borderId="44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0" xfId="46" applyFont="1" applyBorder="1" applyAlignment="1">
      <alignment horizontal="center" vertical="top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6" fillId="0" borderId="0" xfId="46" applyFont="1" applyAlignment="1">
      <alignment vertical="center"/>
      <protection locked="0"/>
    </xf>
    <xf numFmtId="0" fontId="11" fillId="0" borderId="0" xfId="46" applyFont="1" applyBorder="1" applyAlignment="1">
      <alignment vertical="center"/>
      <protection locked="0"/>
    </xf>
    <xf numFmtId="0" fontId="6" fillId="0" borderId="42" xfId="46" applyFont="1" applyBorder="1" applyAlignment="1">
      <alignment vertical="center"/>
      <protection locked="0"/>
    </xf>
    <xf numFmtId="0" fontId="11" fillId="0" borderId="42" xfId="46" applyFont="1" applyBorder="1" applyAlignment="1">
      <alignment vertical="center"/>
      <protection locked="0"/>
    </xf>
    <xf numFmtId="0" fontId="0" fillId="0" borderId="0" xfId="46" applyBorder="1" applyAlignment="1">
      <alignment vertical="top"/>
      <protection locked="0"/>
    </xf>
    <xf numFmtId="49" fontId="4" fillId="0" borderId="0" xfId="46" applyNumberFormat="1" applyFont="1" applyBorder="1" applyAlignment="1">
      <alignment horizontal="left" vertical="center"/>
      <protection locked="0"/>
    </xf>
    <xf numFmtId="0" fontId="0" fillId="0" borderId="42" xfId="46" applyBorder="1" applyAlignment="1">
      <alignment vertical="top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center" vertical="center"/>
      <protection locked="0"/>
    </xf>
    <xf numFmtId="0" fontId="11" fillId="0" borderId="42" xfId="46" applyFont="1" applyBorder="1" applyAlignment="1">
      <alignment horizontal="left"/>
      <protection locked="0"/>
    </xf>
    <xf numFmtId="0" fontId="6" fillId="0" borderId="42" xfId="46" applyFont="1" applyBorder="1" applyAlignment="1">
      <alignment/>
      <protection locked="0"/>
    </xf>
    <xf numFmtId="0" fontId="11" fillId="0" borderId="42" xfId="46" applyFont="1" applyBorder="1" applyAlignment="1">
      <alignment horizontal="left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0" fillId="0" borderId="40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0" fillId="0" borderId="41" xfId="46" applyFont="1" applyBorder="1" applyAlignment="1">
      <alignment vertical="top"/>
      <protection locked="0"/>
    </xf>
    <xf numFmtId="0" fontId="0" fillId="0" borderId="0" xfId="46" applyFont="1" applyBorder="1" applyAlignment="1">
      <alignment horizontal="center" vertical="center"/>
      <protection locked="0"/>
    </xf>
    <xf numFmtId="0" fontId="0" fillId="0" borderId="0" xfId="46" applyFont="1" applyBorder="1" applyAlignment="1">
      <alignment horizontal="left" vertical="top"/>
      <protection locked="0"/>
    </xf>
    <xf numFmtId="0" fontId="0" fillId="0" borderId="43" xfId="46" applyFont="1" applyBorder="1" applyAlignment="1">
      <alignment vertical="top"/>
      <protection locked="0"/>
    </xf>
    <xf numFmtId="0" fontId="0" fillId="0" borderId="42" xfId="46" applyFont="1" applyBorder="1" applyAlignment="1">
      <alignment vertical="top"/>
      <protection locked="0"/>
    </xf>
    <xf numFmtId="0" fontId="0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Data\System\Temp\radAA5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Data\System\Temp\rad76D7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67" t="s">
        <v>0</v>
      </c>
      <c r="B1" s="268"/>
      <c r="C1" s="268"/>
      <c r="D1" s="269" t="s">
        <v>1</v>
      </c>
      <c r="E1" s="268"/>
      <c r="F1" s="268"/>
      <c r="G1" s="268"/>
      <c r="H1" s="268"/>
      <c r="I1" s="268"/>
      <c r="J1" s="268"/>
      <c r="K1" s="270" t="s">
        <v>295</v>
      </c>
      <c r="L1" s="270"/>
      <c r="M1" s="270"/>
      <c r="N1" s="270"/>
      <c r="O1" s="270"/>
      <c r="P1" s="270"/>
      <c r="Q1" s="270"/>
      <c r="R1" s="270"/>
      <c r="S1" s="270"/>
      <c r="T1" s="268"/>
      <c r="U1" s="268"/>
      <c r="V1" s="268"/>
      <c r="W1" s="270" t="s">
        <v>296</v>
      </c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62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57" t="s">
        <v>6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225" t="s">
        <v>15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3"/>
      <c r="AQ5" s="25"/>
      <c r="BE5" s="221" t="s">
        <v>16</v>
      </c>
      <c r="BS5" s="18" t="s">
        <v>7</v>
      </c>
    </row>
    <row r="6" spans="2:71" ht="36.7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227" t="s">
        <v>18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3"/>
      <c r="AQ6" s="25"/>
      <c r="BE6" s="222"/>
      <c r="BS6" s="18" t="s">
        <v>7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3</v>
      </c>
      <c r="AO7" s="23"/>
      <c r="AP7" s="23"/>
      <c r="AQ7" s="25"/>
      <c r="BE7" s="222"/>
      <c r="BS7" s="18" t="s">
        <v>7</v>
      </c>
    </row>
    <row r="8" spans="2:71" ht="14.25" customHeight="1">
      <c r="B8" s="22"/>
      <c r="C8" s="23"/>
      <c r="D8" s="31" t="s">
        <v>21</v>
      </c>
      <c r="E8" s="23"/>
      <c r="F8" s="23"/>
      <c r="G8" s="23"/>
      <c r="H8" s="23"/>
      <c r="I8" s="23"/>
      <c r="J8" s="23"/>
      <c r="K8" s="29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23</v>
      </c>
      <c r="AL8" s="23"/>
      <c r="AM8" s="23"/>
      <c r="AN8" s="32" t="s">
        <v>24</v>
      </c>
      <c r="AO8" s="23"/>
      <c r="AP8" s="23"/>
      <c r="AQ8" s="25"/>
      <c r="BE8" s="222"/>
      <c r="BS8" s="18" t="s">
        <v>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22"/>
      <c r="BS9" s="18" t="s">
        <v>7</v>
      </c>
    </row>
    <row r="10" spans="2:71" ht="14.25" customHeight="1">
      <c r="B10" s="22"/>
      <c r="C10" s="23"/>
      <c r="D10" s="31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26</v>
      </c>
      <c r="AL10" s="23"/>
      <c r="AM10" s="23"/>
      <c r="AN10" s="29" t="s">
        <v>3</v>
      </c>
      <c r="AO10" s="23"/>
      <c r="AP10" s="23"/>
      <c r="AQ10" s="25"/>
      <c r="BE10" s="222"/>
      <c r="BS10" s="18" t="s">
        <v>7</v>
      </c>
    </row>
    <row r="11" spans="2:71" ht="18" customHeight="1">
      <c r="B11" s="22"/>
      <c r="C11" s="23"/>
      <c r="D11" s="23"/>
      <c r="E11" s="29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28</v>
      </c>
      <c r="AL11" s="23"/>
      <c r="AM11" s="23"/>
      <c r="AN11" s="29" t="s">
        <v>3</v>
      </c>
      <c r="AO11" s="23"/>
      <c r="AP11" s="23"/>
      <c r="AQ11" s="25"/>
      <c r="BE11" s="222"/>
      <c r="BS11" s="18" t="s">
        <v>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22"/>
      <c r="BS12" s="18" t="s">
        <v>7</v>
      </c>
    </row>
    <row r="13" spans="2:71" ht="14.25" customHeight="1">
      <c r="B13" s="22"/>
      <c r="C13" s="23"/>
      <c r="D13" s="31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26</v>
      </c>
      <c r="AL13" s="23"/>
      <c r="AM13" s="23"/>
      <c r="AN13" s="33" t="s">
        <v>30</v>
      </c>
      <c r="AO13" s="23"/>
      <c r="AP13" s="23"/>
      <c r="AQ13" s="25"/>
      <c r="BE13" s="222"/>
      <c r="BS13" s="18" t="s">
        <v>7</v>
      </c>
    </row>
    <row r="14" spans="2:71" ht="15">
      <c r="B14" s="22"/>
      <c r="C14" s="23"/>
      <c r="D14" s="23"/>
      <c r="E14" s="228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31" t="s">
        <v>28</v>
      </c>
      <c r="AL14" s="23"/>
      <c r="AM14" s="23"/>
      <c r="AN14" s="33" t="s">
        <v>30</v>
      </c>
      <c r="AO14" s="23"/>
      <c r="AP14" s="23"/>
      <c r="AQ14" s="25"/>
      <c r="BE14" s="222"/>
      <c r="BS14" s="18" t="s">
        <v>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22"/>
      <c r="BS15" s="18" t="s">
        <v>4</v>
      </c>
    </row>
    <row r="16" spans="2:71" ht="14.25" customHeight="1">
      <c r="B16" s="22"/>
      <c r="C16" s="23"/>
      <c r="D16" s="31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26</v>
      </c>
      <c r="AL16" s="23"/>
      <c r="AM16" s="23"/>
      <c r="AN16" s="29" t="s">
        <v>3</v>
      </c>
      <c r="AO16" s="23"/>
      <c r="AP16" s="23"/>
      <c r="AQ16" s="25"/>
      <c r="BE16" s="222"/>
      <c r="BS16" s="18" t="s">
        <v>4</v>
      </c>
    </row>
    <row r="17" spans="2:71" ht="18" customHeight="1">
      <c r="B17" s="22"/>
      <c r="C17" s="23"/>
      <c r="D17" s="23"/>
      <c r="E17" s="29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28</v>
      </c>
      <c r="AL17" s="23"/>
      <c r="AM17" s="23"/>
      <c r="AN17" s="29" t="s">
        <v>3</v>
      </c>
      <c r="AO17" s="23"/>
      <c r="AP17" s="23"/>
      <c r="AQ17" s="25"/>
      <c r="BE17" s="222"/>
      <c r="BS17" s="18" t="s">
        <v>33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22"/>
      <c r="BS18" s="18" t="s">
        <v>7</v>
      </c>
    </row>
    <row r="19" spans="2:71" ht="14.25" customHeight="1">
      <c r="B19" s="22"/>
      <c r="C19" s="23"/>
      <c r="D19" s="31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22"/>
      <c r="BS19" s="18" t="s">
        <v>7</v>
      </c>
    </row>
    <row r="20" spans="2:71" ht="63" customHeight="1">
      <c r="B20" s="22"/>
      <c r="C20" s="23"/>
      <c r="D20" s="23"/>
      <c r="E20" s="229" t="s">
        <v>35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3"/>
      <c r="AP20" s="23"/>
      <c r="AQ20" s="25"/>
      <c r="BE20" s="222"/>
      <c r="BS20" s="18" t="s">
        <v>33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22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22"/>
    </row>
    <row r="23" spans="2:57" s="1" customFormat="1" ht="25.5" customHeight="1">
      <c r="B23" s="35"/>
      <c r="C23" s="36"/>
      <c r="D23" s="37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30">
        <f>ROUND(AG51,2)</f>
        <v>0</v>
      </c>
      <c r="AL23" s="231"/>
      <c r="AM23" s="231"/>
      <c r="AN23" s="231"/>
      <c r="AO23" s="231"/>
      <c r="AP23" s="36"/>
      <c r="AQ23" s="39"/>
      <c r="BE23" s="223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23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32" t="s">
        <v>37</v>
      </c>
      <c r="M25" s="233"/>
      <c r="N25" s="233"/>
      <c r="O25" s="233"/>
      <c r="P25" s="36"/>
      <c r="Q25" s="36"/>
      <c r="R25" s="36"/>
      <c r="S25" s="36"/>
      <c r="T25" s="36"/>
      <c r="U25" s="36"/>
      <c r="V25" s="36"/>
      <c r="W25" s="232" t="s">
        <v>38</v>
      </c>
      <c r="X25" s="233"/>
      <c r="Y25" s="233"/>
      <c r="Z25" s="233"/>
      <c r="AA25" s="233"/>
      <c r="AB25" s="233"/>
      <c r="AC25" s="233"/>
      <c r="AD25" s="233"/>
      <c r="AE25" s="233"/>
      <c r="AF25" s="36"/>
      <c r="AG25" s="36"/>
      <c r="AH25" s="36"/>
      <c r="AI25" s="36"/>
      <c r="AJ25" s="36"/>
      <c r="AK25" s="232" t="s">
        <v>39</v>
      </c>
      <c r="AL25" s="233"/>
      <c r="AM25" s="233"/>
      <c r="AN25" s="233"/>
      <c r="AO25" s="233"/>
      <c r="AP25" s="36"/>
      <c r="AQ25" s="39"/>
      <c r="BE25" s="223"/>
    </row>
    <row r="26" spans="2:57" s="2" customFormat="1" ht="14.25" customHeight="1">
      <c r="B26" s="41"/>
      <c r="C26" s="42"/>
      <c r="D26" s="43" t="s">
        <v>40</v>
      </c>
      <c r="E26" s="42"/>
      <c r="F26" s="43" t="s">
        <v>41</v>
      </c>
      <c r="G26" s="42"/>
      <c r="H26" s="42"/>
      <c r="I26" s="42"/>
      <c r="J26" s="42"/>
      <c r="K26" s="42"/>
      <c r="L26" s="234">
        <v>0.21</v>
      </c>
      <c r="M26" s="235"/>
      <c r="N26" s="235"/>
      <c r="O26" s="235"/>
      <c r="P26" s="42"/>
      <c r="Q26" s="42"/>
      <c r="R26" s="42"/>
      <c r="S26" s="42"/>
      <c r="T26" s="42"/>
      <c r="U26" s="42"/>
      <c r="V26" s="42"/>
      <c r="W26" s="236">
        <f>ROUND(AZ51,2)</f>
        <v>0</v>
      </c>
      <c r="X26" s="235"/>
      <c r="Y26" s="235"/>
      <c r="Z26" s="235"/>
      <c r="AA26" s="235"/>
      <c r="AB26" s="235"/>
      <c r="AC26" s="235"/>
      <c r="AD26" s="235"/>
      <c r="AE26" s="235"/>
      <c r="AF26" s="42"/>
      <c r="AG26" s="42"/>
      <c r="AH26" s="42"/>
      <c r="AI26" s="42"/>
      <c r="AJ26" s="42"/>
      <c r="AK26" s="236">
        <f>ROUND(AV51,2)</f>
        <v>0</v>
      </c>
      <c r="AL26" s="235"/>
      <c r="AM26" s="235"/>
      <c r="AN26" s="235"/>
      <c r="AO26" s="235"/>
      <c r="AP26" s="42"/>
      <c r="AQ26" s="44"/>
      <c r="BE26" s="224"/>
    </row>
    <row r="27" spans="2:57" s="2" customFormat="1" ht="14.25" customHeight="1">
      <c r="B27" s="41"/>
      <c r="C27" s="42"/>
      <c r="D27" s="42"/>
      <c r="E27" s="42"/>
      <c r="F27" s="43" t="s">
        <v>42</v>
      </c>
      <c r="G27" s="42"/>
      <c r="H27" s="42"/>
      <c r="I27" s="42"/>
      <c r="J27" s="42"/>
      <c r="K27" s="42"/>
      <c r="L27" s="234">
        <v>0.15</v>
      </c>
      <c r="M27" s="235"/>
      <c r="N27" s="235"/>
      <c r="O27" s="235"/>
      <c r="P27" s="42"/>
      <c r="Q27" s="42"/>
      <c r="R27" s="42"/>
      <c r="S27" s="42"/>
      <c r="T27" s="42"/>
      <c r="U27" s="42"/>
      <c r="V27" s="42"/>
      <c r="W27" s="236">
        <f>ROUND(BA51,2)</f>
        <v>0</v>
      </c>
      <c r="X27" s="235"/>
      <c r="Y27" s="235"/>
      <c r="Z27" s="235"/>
      <c r="AA27" s="235"/>
      <c r="AB27" s="235"/>
      <c r="AC27" s="235"/>
      <c r="AD27" s="235"/>
      <c r="AE27" s="235"/>
      <c r="AF27" s="42"/>
      <c r="AG27" s="42"/>
      <c r="AH27" s="42"/>
      <c r="AI27" s="42"/>
      <c r="AJ27" s="42"/>
      <c r="AK27" s="236">
        <f>ROUND(AW51,2)</f>
        <v>0</v>
      </c>
      <c r="AL27" s="235"/>
      <c r="AM27" s="235"/>
      <c r="AN27" s="235"/>
      <c r="AO27" s="235"/>
      <c r="AP27" s="42"/>
      <c r="AQ27" s="44"/>
      <c r="BE27" s="224"/>
    </row>
    <row r="28" spans="2:57" s="2" customFormat="1" ht="14.25" customHeight="1" hidden="1">
      <c r="B28" s="41"/>
      <c r="C28" s="42"/>
      <c r="D28" s="42"/>
      <c r="E28" s="42"/>
      <c r="F28" s="43" t="s">
        <v>43</v>
      </c>
      <c r="G28" s="42"/>
      <c r="H28" s="42"/>
      <c r="I28" s="42"/>
      <c r="J28" s="42"/>
      <c r="K28" s="42"/>
      <c r="L28" s="234">
        <v>0.21</v>
      </c>
      <c r="M28" s="235"/>
      <c r="N28" s="235"/>
      <c r="O28" s="235"/>
      <c r="P28" s="42"/>
      <c r="Q28" s="42"/>
      <c r="R28" s="42"/>
      <c r="S28" s="42"/>
      <c r="T28" s="42"/>
      <c r="U28" s="42"/>
      <c r="V28" s="42"/>
      <c r="W28" s="236">
        <f>ROUND(BB51,2)</f>
        <v>0</v>
      </c>
      <c r="X28" s="235"/>
      <c r="Y28" s="235"/>
      <c r="Z28" s="235"/>
      <c r="AA28" s="235"/>
      <c r="AB28" s="235"/>
      <c r="AC28" s="235"/>
      <c r="AD28" s="235"/>
      <c r="AE28" s="235"/>
      <c r="AF28" s="42"/>
      <c r="AG28" s="42"/>
      <c r="AH28" s="42"/>
      <c r="AI28" s="42"/>
      <c r="AJ28" s="42"/>
      <c r="AK28" s="236">
        <v>0</v>
      </c>
      <c r="AL28" s="235"/>
      <c r="AM28" s="235"/>
      <c r="AN28" s="235"/>
      <c r="AO28" s="235"/>
      <c r="AP28" s="42"/>
      <c r="AQ28" s="44"/>
      <c r="BE28" s="224"/>
    </row>
    <row r="29" spans="2:57" s="2" customFormat="1" ht="14.25" customHeight="1" hidden="1">
      <c r="B29" s="41"/>
      <c r="C29" s="42"/>
      <c r="D29" s="42"/>
      <c r="E29" s="42"/>
      <c r="F29" s="43" t="s">
        <v>44</v>
      </c>
      <c r="G29" s="42"/>
      <c r="H29" s="42"/>
      <c r="I29" s="42"/>
      <c r="J29" s="42"/>
      <c r="K29" s="42"/>
      <c r="L29" s="234">
        <v>0.15</v>
      </c>
      <c r="M29" s="235"/>
      <c r="N29" s="235"/>
      <c r="O29" s="235"/>
      <c r="P29" s="42"/>
      <c r="Q29" s="42"/>
      <c r="R29" s="42"/>
      <c r="S29" s="42"/>
      <c r="T29" s="42"/>
      <c r="U29" s="42"/>
      <c r="V29" s="42"/>
      <c r="W29" s="236">
        <f>ROUND(BC51,2)</f>
        <v>0</v>
      </c>
      <c r="X29" s="235"/>
      <c r="Y29" s="235"/>
      <c r="Z29" s="235"/>
      <c r="AA29" s="235"/>
      <c r="AB29" s="235"/>
      <c r="AC29" s="235"/>
      <c r="AD29" s="235"/>
      <c r="AE29" s="235"/>
      <c r="AF29" s="42"/>
      <c r="AG29" s="42"/>
      <c r="AH29" s="42"/>
      <c r="AI29" s="42"/>
      <c r="AJ29" s="42"/>
      <c r="AK29" s="236">
        <v>0</v>
      </c>
      <c r="AL29" s="235"/>
      <c r="AM29" s="235"/>
      <c r="AN29" s="235"/>
      <c r="AO29" s="235"/>
      <c r="AP29" s="42"/>
      <c r="AQ29" s="44"/>
      <c r="BE29" s="224"/>
    </row>
    <row r="30" spans="2:57" s="2" customFormat="1" ht="14.25" customHeight="1" hidden="1">
      <c r="B30" s="41"/>
      <c r="C30" s="42"/>
      <c r="D30" s="42"/>
      <c r="E30" s="42"/>
      <c r="F30" s="43" t="s">
        <v>45</v>
      </c>
      <c r="G30" s="42"/>
      <c r="H30" s="42"/>
      <c r="I30" s="42"/>
      <c r="J30" s="42"/>
      <c r="K30" s="42"/>
      <c r="L30" s="234">
        <v>0</v>
      </c>
      <c r="M30" s="235"/>
      <c r="N30" s="235"/>
      <c r="O30" s="235"/>
      <c r="P30" s="42"/>
      <c r="Q30" s="42"/>
      <c r="R30" s="42"/>
      <c r="S30" s="42"/>
      <c r="T30" s="42"/>
      <c r="U30" s="42"/>
      <c r="V30" s="42"/>
      <c r="W30" s="236">
        <f>ROUND(BD51,2)</f>
        <v>0</v>
      </c>
      <c r="X30" s="235"/>
      <c r="Y30" s="235"/>
      <c r="Z30" s="235"/>
      <c r="AA30" s="235"/>
      <c r="AB30" s="235"/>
      <c r="AC30" s="235"/>
      <c r="AD30" s="235"/>
      <c r="AE30" s="235"/>
      <c r="AF30" s="42"/>
      <c r="AG30" s="42"/>
      <c r="AH30" s="42"/>
      <c r="AI30" s="42"/>
      <c r="AJ30" s="42"/>
      <c r="AK30" s="236">
        <v>0</v>
      </c>
      <c r="AL30" s="235"/>
      <c r="AM30" s="235"/>
      <c r="AN30" s="235"/>
      <c r="AO30" s="235"/>
      <c r="AP30" s="42"/>
      <c r="AQ30" s="44"/>
      <c r="BE30" s="224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23"/>
    </row>
    <row r="32" spans="2:57" s="1" customFormat="1" ht="25.5" customHeight="1">
      <c r="B32" s="35"/>
      <c r="C32" s="45"/>
      <c r="D32" s="46" t="s">
        <v>46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47</v>
      </c>
      <c r="U32" s="47"/>
      <c r="V32" s="47"/>
      <c r="W32" s="47"/>
      <c r="X32" s="237" t="s">
        <v>48</v>
      </c>
      <c r="Y32" s="238"/>
      <c r="Z32" s="238"/>
      <c r="AA32" s="238"/>
      <c r="AB32" s="238"/>
      <c r="AC32" s="47"/>
      <c r="AD32" s="47"/>
      <c r="AE32" s="47"/>
      <c r="AF32" s="47"/>
      <c r="AG32" s="47"/>
      <c r="AH32" s="47"/>
      <c r="AI32" s="47"/>
      <c r="AJ32" s="47"/>
      <c r="AK32" s="239">
        <f>SUM(AK23:AK30)</f>
        <v>0</v>
      </c>
      <c r="AL32" s="238"/>
      <c r="AM32" s="238"/>
      <c r="AN32" s="238"/>
      <c r="AO32" s="240"/>
      <c r="AP32" s="45"/>
      <c r="AQ32" s="49"/>
      <c r="BE32" s="223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49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 t="str">
        <f>K5</f>
        <v>N17-021</v>
      </c>
      <c r="AR41" s="56"/>
    </row>
    <row r="42" spans="2:44" s="4" customFormat="1" ht="36.75" customHeight="1">
      <c r="B42" s="58"/>
      <c r="C42" s="59" t="s">
        <v>17</v>
      </c>
      <c r="L42" s="241" t="str">
        <f>K6</f>
        <v>CEMEX PRACHATICE - snížení energetické náročnosti provozu okruhu průmyslových vod</v>
      </c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21</v>
      </c>
      <c r="L44" s="60" t="str">
        <f>IF(K8="","",K8)</f>
        <v> </v>
      </c>
      <c r="AI44" s="57" t="s">
        <v>23</v>
      </c>
      <c r="AM44" s="243" t="str">
        <f>IF(AN8="","",AN8)</f>
        <v>31.01.2017</v>
      </c>
      <c r="AN44" s="223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25</v>
      </c>
      <c r="L46" s="3" t="str">
        <f>IF(E11="","",E11)</f>
        <v>CEMEX CEMENT , k.s.</v>
      </c>
      <c r="AI46" s="57" t="s">
        <v>31</v>
      </c>
      <c r="AM46" s="244" t="str">
        <f>IF(E17="","",E17)</f>
        <v>AQUAREX</v>
      </c>
      <c r="AN46" s="223"/>
      <c r="AO46" s="223"/>
      <c r="AP46" s="223"/>
      <c r="AR46" s="35"/>
      <c r="AS46" s="245" t="s">
        <v>50</v>
      </c>
      <c r="AT46" s="246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29</v>
      </c>
      <c r="L47" s="3">
        <f>IF(E14="Vyplň údaj","",E14)</f>
      </c>
      <c r="AR47" s="35"/>
      <c r="AS47" s="247"/>
      <c r="AT47" s="233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47"/>
      <c r="AT48" s="233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48" t="s">
        <v>51</v>
      </c>
      <c r="D49" s="249"/>
      <c r="E49" s="249"/>
      <c r="F49" s="249"/>
      <c r="G49" s="249"/>
      <c r="H49" s="66"/>
      <c r="I49" s="250" t="s">
        <v>52</v>
      </c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51" t="s">
        <v>53</v>
      </c>
      <c r="AH49" s="249"/>
      <c r="AI49" s="249"/>
      <c r="AJ49" s="249"/>
      <c r="AK49" s="249"/>
      <c r="AL49" s="249"/>
      <c r="AM49" s="249"/>
      <c r="AN49" s="250" t="s">
        <v>54</v>
      </c>
      <c r="AO49" s="249"/>
      <c r="AP49" s="249"/>
      <c r="AQ49" s="67" t="s">
        <v>55</v>
      </c>
      <c r="AR49" s="35"/>
      <c r="AS49" s="68" t="s">
        <v>56</v>
      </c>
      <c r="AT49" s="69" t="s">
        <v>57</v>
      </c>
      <c r="AU49" s="69" t="s">
        <v>58</v>
      </c>
      <c r="AV49" s="69" t="s">
        <v>59</v>
      </c>
      <c r="AW49" s="69" t="s">
        <v>60</v>
      </c>
      <c r="AX49" s="69" t="s">
        <v>61</v>
      </c>
      <c r="AY49" s="69" t="s">
        <v>62</v>
      </c>
      <c r="AZ49" s="69" t="s">
        <v>63</v>
      </c>
      <c r="BA49" s="69" t="s">
        <v>64</v>
      </c>
      <c r="BB49" s="69" t="s">
        <v>65</v>
      </c>
      <c r="BC49" s="69" t="s">
        <v>66</v>
      </c>
      <c r="BD49" s="70" t="s">
        <v>67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68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55">
        <f>ROUND(AG52,2)</f>
        <v>0</v>
      </c>
      <c r="AH51" s="255"/>
      <c r="AI51" s="255"/>
      <c r="AJ51" s="255"/>
      <c r="AK51" s="255"/>
      <c r="AL51" s="255"/>
      <c r="AM51" s="255"/>
      <c r="AN51" s="256">
        <f>SUM(AG51,AT51)</f>
        <v>0</v>
      </c>
      <c r="AO51" s="256"/>
      <c r="AP51" s="256"/>
      <c r="AQ51" s="74" t="s">
        <v>3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59" t="s">
        <v>69</v>
      </c>
      <c r="BT51" s="59" t="s">
        <v>70</v>
      </c>
      <c r="BU51" s="79" t="s">
        <v>71</v>
      </c>
      <c r="BV51" s="59" t="s">
        <v>72</v>
      </c>
      <c r="BW51" s="59" t="s">
        <v>5</v>
      </c>
      <c r="BX51" s="59" t="s">
        <v>73</v>
      </c>
      <c r="CL51" s="59" t="s">
        <v>3</v>
      </c>
    </row>
    <row r="52" spans="1:91" s="5" customFormat="1" ht="27" customHeight="1">
      <c r="A52" s="263" t="s">
        <v>297</v>
      </c>
      <c r="B52" s="80"/>
      <c r="C52" s="81"/>
      <c r="D52" s="254" t="s">
        <v>74</v>
      </c>
      <c r="E52" s="253"/>
      <c r="F52" s="253"/>
      <c r="G52" s="253"/>
      <c r="H52" s="253"/>
      <c r="I52" s="82"/>
      <c r="J52" s="254" t="s">
        <v>75</v>
      </c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2">
        <f>'D.1.2 - Stavebně konstruk...'!J27</f>
        <v>0</v>
      </c>
      <c r="AH52" s="253"/>
      <c r="AI52" s="253"/>
      <c r="AJ52" s="253"/>
      <c r="AK52" s="253"/>
      <c r="AL52" s="253"/>
      <c r="AM52" s="253"/>
      <c r="AN52" s="252">
        <f>SUM(AG52,AT52)</f>
        <v>0</v>
      </c>
      <c r="AO52" s="253"/>
      <c r="AP52" s="253"/>
      <c r="AQ52" s="83" t="s">
        <v>76</v>
      </c>
      <c r="AR52" s="80"/>
      <c r="AS52" s="84">
        <v>0</v>
      </c>
      <c r="AT52" s="85">
        <f>ROUND(SUM(AV52:AW52),2)</f>
        <v>0</v>
      </c>
      <c r="AU52" s="86">
        <f>'D.1.2 - Stavebně konstruk...'!P86</f>
        <v>0</v>
      </c>
      <c r="AV52" s="85">
        <f>'D.1.2 - Stavebně konstruk...'!J30</f>
        <v>0</v>
      </c>
      <c r="AW52" s="85">
        <f>'D.1.2 - Stavebně konstruk...'!J31</f>
        <v>0</v>
      </c>
      <c r="AX52" s="85">
        <f>'D.1.2 - Stavebně konstruk...'!J32</f>
        <v>0</v>
      </c>
      <c r="AY52" s="85">
        <f>'D.1.2 - Stavebně konstruk...'!J33</f>
        <v>0</v>
      </c>
      <c r="AZ52" s="85">
        <f>'D.1.2 - Stavebně konstruk...'!F30</f>
        <v>0</v>
      </c>
      <c r="BA52" s="85">
        <f>'D.1.2 - Stavebně konstruk...'!F31</f>
        <v>0</v>
      </c>
      <c r="BB52" s="85">
        <f>'D.1.2 - Stavebně konstruk...'!F32</f>
        <v>0</v>
      </c>
      <c r="BC52" s="85">
        <f>'D.1.2 - Stavebně konstruk...'!F33</f>
        <v>0</v>
      </c>
      <c r="BD52" s="87">
        <f>'D.1.2 - Stavebně konstruk...'!F34</f>
        <v>0</v>
      </c>
      <c r="BT52" s="88" t="s">
        <v>77</v>
      </c>
      <c r="BV52" s="88" t="s">
        <v>72</v>
      </c>
      <c r="BW52" s="88" t="s">
        <v>78</v>
      </c>
      <c r="BX52" s="88" t="s">
        <v>5</v>
      </c>
      <c r="CL52" s="88" t="s">
        <v>3</v>
      </c>
      <c r="CM52" s="88" t="s">
        <v>79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2 - Stavebně konstruk...'!C2" tooltip="D.1.2 - Stavebně konstruk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5"/>
      <c r="C1" s="265"/>
      <c r="D1" s="264" t="s">
        <v>1</v>
      </c>
      <c r="E1" s="265"/>
      <c r="F1" s="266" t="s">
        <v>298</v>
      </c>
      <c r="G1" s="271" t="s">
        <v>299</v>
      </c>
      <c r="H1" s="271"/>
      <c r="I1" s="272"/>
      <c r="J1" s="266" t="s">
        <v>300</v>
      </c>
      <c r="K1" s="264" t="s">
        <v>80</v>
      </c>
      <c r="L1" s="266" t="s">
        <v>301</v>
      </c>
      <c r="M1" s="266"/>
      <c r="N1" s="266"/>
      <c r="O1" s="266"/>
      <c r="P1" s="266"/>
      <c r="Q1" s="266"/>
      <c r="R1" s="266"/>
      <c r="S1" s="266"/>
      <c r="T1" s="266"/>
      <c r="U1" s="262"/>
      <c r="V1" s="26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57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8" t="s">
        <v>78</v>
      </c>
    </row>
    <row r="3" spans="2:46" ht="6.75" customHeight="1">
      <c r="B3" s="19"/>
      <c r="C3" s="20"/>
      <c r="D3" s="20"/>
      <c r="E3" s="20"/>
      <c r="F3" s="20"/>
      <c r="G3" s="20"/>
      <c r="H3" s="20"/>
      <c r="I3" s="90"/>
      <c r="J3" s="20"/>
      <c r="K3" s="21"/>
      <c r="AT3" s="18" t="s">
        <v>79</v>
      </c>
    </row>
    <row r="4" spans="2:46" ht="36.75" customHeight="1">
      <c r="B4" s="22"/>
      <c r="C4" s="23"/>
      <c r="D4" s="24" t="s">
        <v>81</v>
      </c>
      <c r="E4" s="23"/>
      <c r="F4" s="23"/>
      <c r="G4" s="23"/>
      <c r="H4" s="23"/>
      <c r="I4" s="91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1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1"/>
      <c r="J6" s="23"/>
      <c r="K6" s="25"/>
    </row>
    <row r="7" spans="2:11" ht="22.5" customHeight="1">
      <c r="B7" s="22"/>
      <c r="C7" s="23"/>
      <c r="D7" s="23"/>
      <c r="E7" s="258" t="str">
        <f>'Rekapitulace stavby'!K6</f>
        <v>CEMEX PRACHATICE - snížení energetické náročnosti provozu okruhu průmyslových vod</v>
      </c>
      <c r="F7" s="226"/>
      <c r="G7" s="226"/>
      <c r="H7" s="226"/>
      <c r="I7" s="91"/>
      <c r="J7" s="23"/>
      <c r="K7" s="25"/>
    </row>
    <row r="8" spans="2:11" s="1" customFormat="1" ht="15">
      <c r="B8" s="35"/>
      <c r="C8" s="36"/>
      <c r="D8" s="31" t="s">
        <v>82</v>
      </c>
      <c r="E8" s="36"/>
      <c r="F8" s="36"/>
      <c r="G8" s="36"/>
      <c r="H8" s="36"/>
      <c r="I8" s="92"/>
      <c r="J8" s="36"/>
      <c r="K8" s="39"/>
    </row>
    <row r="9" spans="2:11" s="1" customFormat="1" ht="36.75" customHeight="1">
      <c r="B9" s="35"/>
      <c r="C9" s="36"/>
      <c r="D9" s="36"/>
      <c r="E9" s="259" t="s">
        <v>83</v>
      </c>
      <c r="F9" s="233"/>
      <c r="G9" s="233"/>
      <c r="H9" s="233"/>
      <c r="I9" s="92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2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3</v>
      </c>
      <c r="G11" s="36"/>
      <c r="H11" s="36"/>
      <c r="I11" s="93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21</v>
      </c>
      <c r="E12" s="36"/>
      <c r="F12" s="29" t="s">
        <v>22</v>
      </c>
      <c r="G12" s="36"/>
      <c r="H12" s="36"/>
      <c r="I12" s="93" t="s">
        <v>23</v>
      </c>
      <c r="J12" s="94" t="str">
        <f>'Rekapitulace stavby'!AN8</f>
        <v>31.01.2017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2"/>
      <c r="J13" s="36"/>
      <c r="K13" s="39"/>
    </row>
    <row r="14" spans="2:11" s="1" customFormat="1" ht="14.25" customHeight="1">
      <c r="B14" s="35"/>
      <c r="C14" s="36"/>
      <c r="D14" s="31" t="s">
        <v>25</v>
      </c>
      <c r="E14" s="36"/>
      <c r="F14" s="36"/>
      <c r="G14" s="36"/>
      <c r="H14" s="36"/>
      <c r="I14" s="93" t="s">
        <v>26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27</v>
      </c>
      <c r="F15" s="36"/>
      <c r="G15" s="36"/>
      <c r="H15" s="36"/>
      <c r="I15" s="93" t="s">
        <v>28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2"/>
      <c r="J16" s="36"/>
      <c r="K16" s="39"/>
    </row>
    <row r="17" spans="2:11" s="1" customFormat="1" ht="14.25" customHeight="1">
      <c r="B17" s="35"/>
      <c r="C17" s="36"/>
      <c r="D17" s="31" t="s">
        <v>29</v>
      </c>
      <c r="E17" s="36"/>
      <c r="F17" s="36"/>
      <c r="G17" s="36"/>
      <c r="H17" s="36"/>
      <c r="I17" s="93" t="s">
        <v>26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3" t="s">
        <v>28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2"/>
      <c r="J19" s="36"/>
      <c r="K19" s="39"/>
    </row>
    <row r="20" spans="2:11" s="1" customFormat="1" ht="14.25" customHeight="1">
      <c r="B20" s="35"/>
      <c r="C20" s="36"/>
      <c r="D20" s="31" t="s">
        <v>31</v>
      </c>
      <c r="E20" s="36"/>
      <c r="F20" s="36"/>
      <c r="G20" s="36"/>
      <c r="H20" s="36"/>
      <c r="I20" s="93" t="s">
        <v>26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32</v>
      </c>
      <c r="F21" s="36"/>
      <c r="G21" s="36"/>
      <c r="H21" s="36"/>
      <c r="I21" s="93" t="s">
        <v>28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2"/>
      <c r="J22" s="36"/>
      <c r="K22" s="39"/>
    </row>
    <row r="23" spans="2:11" s="1" customFormat="1" ht="14.25" customHeight="1">
      <c r="B23" s="35"/>
      <c r="C23" s="36"/>
      <c r="D23" s="31" t="s">
        <v>34</v>
      </c>
      <c r="E23" s="36"/>
      <c r="F23" s="36"/>
      <c r="G23" s="36"/>
      <c r="H23" s="36"/>
      <c r="I23" s="92"/>
      <c r="J23" s="36"/>
      <c r="K23" s="39"/>
    </row>
    <row r="24" spans="2:11" s="6" customFormat="1" ht="77.25" customHeight="1">
      <c r="B24" s="95"/>
      <c r="C24" s="96"/>
      <c r="D24" s="96"/>
      <c r="E24" s="229" t="s">
        <v>35</v>
      </c>
      <c r="F24" s="260"/>
      <c r="G24" s="260"/>
      <c r="H24" s="260"/>
      <c r="I24" s="97"/>
      <c r="J24" s="96"/>
      <c r="K24" s="98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2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9"/>
      <c r="J26" s="62"/>
      <c r="K26" s="100"/>
    </row>
    <row r="27" spans="2:11" s="1" customFormat="1" ht="24.75" customHeight="1">
      <c r="B27" s="35"/>
      <c r="C27" s="36"/>
      <c r="D27" s="101" t="s">
        <v>36</v>
      </c>
      <c r="E27" s="36"/>
      <c r="F27" s="36"/>
      <c r="G27" s="36"/>
      <c r="H27" s="36"/>
      <c r="I27" s="92"/>
      <c r="J27" s="102">
        <f>ROUND(J86,2)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99"/>
      <c r="J28" s="62"/>
      <c r="K28" s="100"/>
    </row>
    <row r="29" spans="2:11" s="1" customFormat="1" ht="14.25" customHeight="1">
      <c r="B29" s="35"/>
      <c r="C29" s="36"/>
      <c r="D29" s="36"/>
      <c r="E29" s="36"/>
      <c r="F29" s="40" t="s">
        <v>38</v>
      </c>
      <c r="G29" s="36"/>
      <c r="H29" s="36"/>
      <c r="I29" s="103" t="s">
        <v>37</v>
      </c>
      <c r="J29" s="40" t="s">
        <v>39</v>
      </c>
      <c r="K29" s="39"/>
    </row>
    <row r="30" spans="2:11" s="1" customFormat="1" ht="14.25" customHeight="1">
      <c r="B30" s="35"/>
      <c r="C30" s="36"/>
      <c r="D30" s="43" t="s">
        <v>40</v>
      </c>
      <c r="E30" s="43" t="s">
        <v>41</v>
      </c>
      <c r="F30" s="104">
        <f>ROUND(SUM(BE86:BE165),2)</f>
        <v>0</v>
      </c>
      <c r="G30" s="36"/>
      <c r="H30" s="36"/>
      <c r="I30" s="105">
        <v>0.21</v>
      </c>
      <c r="J30" s="104">
        <f>ROUND(ROUND((SUM(BE86:BE165)),2)*I30,2)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42</v>
      </c>
      <c r="F31" s="104">
        <f>ROUND(SUM(BF86:BF165),2)</f>
        <v>0</v>
      </c>
      <c r="G31" s="36"/>
      <c r="H31" s="36"/>
      <c r="I31" s="105">
        <v>0.15</v>
      </c>
      <c r="J31" s="104">
        <f>ROUND(ROUND((SUM(BF86:BF165)),2)*I31,2)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43</v>
      </c>
      <c r="F32" s="104">
        <f>ROUND(SUM(BG86:BG165),2)</f>
        <v>0</v>
      </c>
      <c r="G32" s="36"/>
      <c r="H32" s="36"/>
      <c r="I32" s="105">
        <v>0.21</v>
      </c>
      <c r="J32" s="104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44</v>
      </c>
      <c r="F33" s="104">
        <f>ROUND(SUM(BH86:BH165),2)</f>
        <v>0</v>
      </c>
      <c r="G33" s="36"/>
      <c r="H33" s="36"/>
      <c r="I33" s="105">
        <v>0.15</v>
      </c>
      <c r="J33" s="104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45</v>
      </c>
      <c r="F34" s="104">
        <f>ROUND(SUM(BI86:BI165),2)</f>
        <v>0</v>
      </c>
      <c r="G34" s="36"/>
      <c r="H34" s="36"/>
      <c r="I34" s="105">
        <v>0</v>
      </c>
      <c r="J34" s="104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2"/>
      <c r="J35" s="36"/>
      <c r="K35" s="39"/>
    </row>
    <row r="36" spans="2:11" s="1" customFormat="1" ht="24.75" customHeight="1">
      <c r="B36" s="35"/>
      <c r="C36" s="106"/>
      <c r="D36" s="107" t="s">
        <v>46</v>
      </c>
      <c r="E36" s="66"/>
      <c r="F36" s="66"/>
      <c r="G36" s="108" t="s">
        <v>47</v>
      </c>
      <c r="H36" s="109" t="s">
        <v>48</v>
      </c>
      <c r="I36" s="110"/>
      <c r="J36" s="111">
        <f>SUM(J27:J34)</f>
        <v>0</v>
      </c>
      <c r="K36" s="112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3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4"/>
      <c r="J41" s="54"/>
      <c r="K41" s="115"/>
    </row>
    <row r="42" spans="2:11" s="1" customFormat="1" ht="36.75" customHeight="1">
      <c r="B42" s="35"/>
      <c r="C42" s="24" t="s">
        <v>84</v>
      </c>
      <c r="D42" s="36"/>
      <c r="E42" s="36"/>
      <c r="F42" s="36"/>
      <c r="G42" s="36"/>
      <c r="H42" s="36"/>
      <c r="I42" s="92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2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2"/>
      <c r="J44" s="36"/>
      <c r="K44" s="39"/>
    </row>
    <row r="45" spans="2:11" s="1" customFormat="1" ht="22.5" customHeight="1">
      <c r="B45" s="35"/>
      <c r="C45" s="36"/>
      <c r="D45" s="36"/>
      <c r="E45" s="258" t="str">
        <f>E7</f>
        <v>CEMEX PRACHATICE - snížení energetické náročnosti provozu okruhu průmyslových vod</v>
      </c>
      <c r="F45" s="233"/>
      <c r="G45" s="233"/>
      <c r="H45" s="233"/>
      <c r="I45" s="92"/>
      <c r="J45" s="36"/>
      <c r="K45" s="39"/>
    </row>
    <row r="46" spans="2:11" s="1" customFormat="1" ht="14.25" customHeight="1">
      <c r="B46" s="35"/>
      <c r="C46" s="31" t="s">
        <v>82</v>
      </c>
      <c r="D46" s="36"/>
      <c r="E46" s="36"/>
      <c r="F46" s="36"/>
      <c r="G46" s="36"/>
      <c r="H46" s="36"/>
      <c r="I46" s="92"/>
      <c r="J46" s="36"/>
      <c r="K46" s="39"/>
    </row>
    <row r="47" spans="2:11" s="1" customFormat="1" ht="23.25" customHeight="1">
      <c r="B47" s="35"/>
      <c r="C47" s="36"/>
      <c r="D47" s="36"/>
      <c r="E47" s="259" t="str">
        <f>E9</f>
        <v>D.1.2 - Stavebně konstrukční část - ocelové konstrukce</v>
      </c>
      <c r="F47" s="233"/>
      <c r="G47" s="233"/>
      <c r="H47" s="233"/>
      <c r="I47" s="92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2"/>
      <c r="J48" s="36"/>
      <c r="K48" s="39"/>
    </row>
    <row r="49" spans="2:11" s="1" customFormat="1" ht="18" customHeight="1">
      <c r="B49" s="35"/>
      <c r="C49" s="31" t="s">
        <v>21</v>
      </c>
      <c r="D49" s="36"/>
      <c r="E49" s="36"/>
      <c r="F49" s="29" t="str">
        <f>F12</f>
        <v> </v>
      </c>
      <c r="G49" s="36"/>
      <c r="H49" s="36"/>
      <c r="I49" s="93" t="s">
        <v>23</v>
      </c>
      <c r="J49" s="94" t="str">
        <f>IF(J12="","",J12)</f>
        <v>31.01.2017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2"/>
      <c r="J50" s="36"/>
      <c r="K50" s="39"/>
    </row>
    <row r="51" spans="2:11" s="1" customFormat="1" ht="15">
      <c r="B51" s="35"/>
      <c r="C51" s="31" t="s">
        <v>25</v>
      </c>
      <c r="D51" s="36"/>
      <c r="E51" s="36"/>
      <c r="F51" s="29" t="str">
        <f>E15</f>
        <v>CEMEX CEMENT , k.s.</v>
      </c>
      <c r="G51" s="36"/>
      <c r="H51" s="36"/>
      <c r="I51" s="93" t="s">
        <v>31</v>
      </c>
      <c r="J51" s="29" t="str">
        <f>E21</f>
        <v>AQUAREX</v>
      </c>
      <c r="K51" s="39"/>
    </row>
    <row r="52" spans="2:11" s="1" customFormat="1" ht="14.25" customHeight="1">
      <c r="B52" s="35"/>
      <c r="C52" s="31" t="s">
        <v>29</v>
      </c>
      <c r="D52" s="36"/>
      <c r="E52" s="36"/>
      <c r="F52" s="29">
        <f>IF(E18="","",E18)</f>
      </c>
      <c r="G52" s="36"/>
      <c r="H52" s="36"/>
      <c r="I52" s="92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2"/>
      <c r="J53" s="36"/>
      <c r="K53" s="39"/>
    </row>
    <row r="54" spans="2:11" s="1" customFormat="1" ht="29.25" customHeight="1">
      <c r="B54" s="35"/>
      <c r="C54" s="116" t="s">
        <v>85</v>
      </c>
      <c r="D54" s="106"/>
      <c r="E54" s="106"/>
      <c r="F54" s="106"/>
      <c r="G54" s="106"/>
      <c r="H54" s="106"/>
      <c r="I54" s="117"/>
      <c r="J54" s="118" t="s">
        <v>86</v>
      </c>
      <c r="K54" s="119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2"/>
      <c r="J55" s="36"/>
      <c r="K55" s="39"/>
    </row>
    <row r="56" spans="2:47" s="1" customFormat="1" ht="29.25" customHeight="1">
      <c r="B56" s="35"/>
      <c r="C56" s="120" t="s">
        <v>87</v>
      </c>
      <c r="D56" s="36"/>
      <c r="E56" s="36"/>
      <c r="F56" s="36"/>
      <c r="G56" s="36"/>
      <c r="H56" s="36"/>
      <c r="I56" s="92"/>
      <c r="J56" s="102">
        <f>J86</f>
        <v>0</v>
      </c>
      <c r="K56" s="39"/>
      <c r="AU56" s="18" t="s">
        <v>88</v>
      </c>
    </row>
    <row r="57" spans="2:11" s="7" customFormat="1" ht="24.75" customHeight="1">
      <c r="B57" s="121"/>
      <c r="C57" s="122"/>
      <c r="D57" s="123" t="s">
        <v>89</v>
      </c>
      <c r="E57" s="124"/>
      <c r="F57" s="124"/>
      <c r="G57" s="124"/>
      <c r="H57" s="124"/>
      <c r="I57" s="125"/>
      <c r="J57" s="126">
        <f>J87</f>
        <v>0</v>
      </c>
      <c r="K57" s="127"/>
    </row>
    <row r="58" spans="2:11" s="8" customFormat="1" ht="19.5" customHeight="1">
      <c r="B58" s="128"/>
      <c r="C58" s="129"/>
      <c r="D58" s="130" t="s">
        <v>90</v>
      </c>
      <c r="E58" s="131"/>
      <c r="F58" s="131"/>
      <c r="G58" s="131"/>
      <c r="H58" s="131"/>
      <c r="I58" s="132"/>
      <c r="J58" s="133">
        <f>J88</f>
        <v>0</v>
      </c>
      <c r="K58" s="134"/>
    </row>
    <row r="59" spans="2:11" s="8" customFormat="1" ht="19.5" customHeight="1">
      <c r="B59" s="128"/>
      <c r="C59" s="129"/>
      <c r="D59" s="130" t="s">
        <v>91</v>
      </c>
      <c r="E59" s="131"/>
      <c r="F59" s="131"/>
      <c r="G59" s="131"/>
      <c r="H59" s="131"/>
      <c r="I59" s="132"/>
      <c r="J59" s="133">
        <f>J107</f>
        <v>0</v>
      </c>
      <c r="K59" s="134"/>
    </row>
    <row r="60" spans="2:11" s="8" customFormat="1" ht="19.5" customHeight="1">
      <c r="B60" s="128"/>
      <c r="C60" s="129"/>
      <c r="D60" s="130" t="s">
        <v>92</v>
      </c>
      <c r="E60" s="131"/>
      <c r="F60" s="131"/>
      <c r="G60" s="131"/>
      <c r="H60" s="131"/>
      <c r="I60" s="132"/>
      <c r="J60" s="133">
        <f>J131</f>
        <v>0</v>
      </c>
      <c r="K60" s="134"/>
    </row>
    <row r="61" spans="2:11" s="8" customFormat="1" ht="19.5" customHeight="1">
      <c r="B61" s="128"/>
      <c r="C61" s="129"/>
      <c r="D61" s="130" t="s">
        <v>93</v>
      </c>
      <c r="E61" s="131"/>
      <c r="F61" s="131"/>
      <c r="G61" s="131"/>
      <c r="H61" s="131"/>
      <c r="I61" s="132"/>
      <c r="J61" s="133">
        <f>J135</f>
        <v>0</v>
      </c>
      <c r="K61" s="134"/>
    </row>
    <row r="62" spans="2:11" s="8" customFormat="1" ht="19.5" customHeight="1">
      <c r="B62" s="128"/>
      <c r="C62" s="129"/>
      <c r="D62" s="130" t="s">
        <v>94</v>
      </c>
      <c r="E62" s="131"/>
      <c r="F62" s="131"/>
      <c r="G62" s="131"/>
      <c r="H62" s="131"/>
      <c r="I62" s="132"/>
      <c r="J62" s="133">
        <f>J141</f>
        <v>0</v>
      </c>
      <c r="K62" s="134"/>
    </row>
    <row r="63" spans="2:11" s="8" customFormat="1" ht="19.5" customHeight="1">
      <c r="B63" s="128"/>
      <c r="C63" s="129"/>
      <c r="D63" s="130" t="s">
        <v>95</v>
      </c>
      <c r="E63" s="131"/>
      <c r="F63" s="131"/>
      <c r="G63" s="131"/>
      <c r="H63" s="131"/>
      <c r="I63" s="132"/>
      <c r="J63" s="133">
        <f>J148</f>
        <v>0</v>
      </c>
      <c r="K63" s="134"/>
    </row>
    <row r="64" spans="2:11" s="8" customFormat="1" ht="19.5" customHeight="1">
      <c r="B64" s="128"/>
      <c r="C64" s="129"/>
      <c r="D64" s="130" t="s">
        <v>96</v>
      </c>
      <c r="E64" s="131"/>
      <c r="F64" s="131"/>
      <c r="G64" s="131"/>
      <c r="H64" s="131"/>
      <c r="I64" s="132"/>
      <c r="J64" s="133">
        <f>J154</f>
        <v>0</v>
      </c>
      <c r="K64" s="134"/>
    </row>
    <row r="65" spans="2:11" s="7" customFormat="1" ht="24.75" customHeight="1">
      <c r="B65" s="121"/>
      <c r="C65" s="122"/>
      <c r="D65" s="123" t="s">
        <v>97</v>
      </c>
      <c r="E65" s="124"/>
      <c r="F65" s="124"/>
      <c r="G65" s="124"/>
      <c r="H65" s="124"/>
      <c r="I65" s="125"/>
      <c r="J65" s="126">
        <f>J156</f>
        <v>0</v>
      </c>
      <c r="K65" s="127"/>
    </row>
    <row r="66" spans="2:11" s="8" customFormat="1" ht="19.5" customHeight="1">
      <c r="B66" s="128"/>
      <c r="C66" s="129"/>
      <c r="D66" s="130" t="s">
        <v>98</v>
      </c>
      <c r="E66" s="131"/>
      <c r="F66" s="131"/>
      <c r="G66" s="131"/>
      <c r="H66" s="131"/>
      <c r="I66" s="132"/>
      <c r="J66" s="133">
        <f>J157</f>
        <v>0</v>
      </c>
      <c r="K66" s="134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92"/>
      <c r="J67" s="36"/>
      <c r="K67" s="39"/>
    </row>
    <row r="68" spans="2:11" s="1" customFormat="1" ht="6.75" customHeight="1">
      <c r="B68" s="50"/>
      <c r="C68" s="51"/>
      <c r="D68" s="51"/>
      <c r="E68" s="51"/>
      <c r="F68" s="51"/>
      <c r="G68" s="51"/>
      <c r="H68" s="51"/>
      <c r="I68" s="113"/>
      <c r="J68" s="51"/>
      <c r="K68" s="52"/>
    </row>
    <row r="72" spans="2:12" s="1" customFormat="1" ht="6.75" customHeight="1">
      <c r="B72" s="53"/>
      <c r="C72" s="54"/>
      <c r="D72" s="54"/>
      <c r="E72" s="54"/>
      <c r="F72" s="54"/>
      <c r="G72" s="54"/>
      <c r="H72" s="54"/>
      <c r="I72" s="114"/>
      <c r="J72" s="54"/>
      <c r="K72" s="54"/>
      <c r="L72" s="35"/>
    </row>
    <row r="73" spans="2:12" s="1" customFormat="1" ht="36.75" customHeight="1">
      <c r="B73" s="35"/>
      <c r="C73" s="55" t="s">
        <v>99</v>
      </c>
      <c r="L73" s="35"/>
    </row>
    <row r="74" spans="2:12" s="1" customFormat="1" ht="6.75" customHeight="1">
      <c r="B74" s="35"/>
      <c r="L74" s="35"/>
    </row>
    <row r="75" spans="2:12" s="1" customFormat="1" ht="14.25" customHeight="1">
      <c r="B75" s="35"/>
      <c r="C75" s="57" t="s">
        <v>17</v>
      </c>
      <c r="L75" s="35"/>
    </row>
    <row r="76" spans="2:12" s="1" customFormat="1" ht="22.5" customHeight="1">
      <c r="B76" s="35"/>
      <c r="E76" s="261" t="str">
        <f>E7</f>
        <v>CEMEX PRACHATICE - snížení energetické náročnosti provozu okruhu průmyslových vod</v>
      </c>
      <c r="F76" s="223"/>
      <c r="G76" s="223"/>
      <c r="H76" s="223"/>
      <c r="L76" s="35"/>
    </row>
    <row r="77" spans="2:12" s="1" customFormat="1" ht="14.25" customHeight="1">
      <c r="B77" s="35"/>
      <c r="C77" s="57" t="s">
        <v>82</v>
      </c>
      <c r="L77" s="35"/>
    </row>
    <row r="78" spans="2:12" s="1" customFormat="1" ht="23.25" customHeight="1">
      <c r="B78" s="35"/>
      <c r="E78" s="241" t="str">
        <f>E9</f>
        <v>D.1.2 - Stavebně konstrukční část - ocelové konstrukce</v>
      </c>
      <c r="F78" s="223"/>
      <c r="G78" s="223"/>
      <c r="H78" s="223"/>
      <c r="L78" s="35"/>
    </row>
    <row r="79" spans="2:12" s="1" customFormat="1" ht="6.75" customHeight="1">
      <c r="B79" s="35"/>
      <c r="L79" s="35"/>
    </row>
    <row r="80" spans="2:12" s="1" customFormat="1" ht="18" customHeight="1">
      <c r="B80" s="35"/>
      <c r="C80" s="57" t="s">
        <v>21</v>
      </c>
      <c r="F80" s="135" t="str">
        <f>F12</f>
        <v> </v>
      </c>
      <c r="I80" s="136" t="s">
        <v>23</v>
      </c>
      <c r="J80" s="61" t="str">
        <f>IF(J12="","",J12)</f>
        <v>31.01.2017</v>
      </c>
      <c r="L80" s="35"/>
    </row>
    <row r="81" spans="2:12" s="1" customFormat="1" ht="6.75" customHeight="1">
      <c r="B81" s="35"/>
      <c r="L81" s="35"/>
    </row>
    <row r="82" spans="2:12" s="1" customFormat="1" ht="15">
      <c r="B82" s="35"/>
      <c r="C82" s="57" t="s">
        <v>25</v>
      </c>
      <c r="F82" s="135" t="str">
        <f>E15</f>
        <v>CEMEX CEMENT , k.s.</v>
      </c>
      <c r="I82" s="136" t="s">
        <v>31</v>
      </c>
      <c r="J82" s="135" t="str">
        <f>E21</f>
        <v>AQUAREX</v>
      </c>
      <c r="L82" s="35"/>
    </row>
    <row r="83" spans="2:12" s="1" customFormat="1" ht="14.25" customHeight="1">
      <c r="B83" s="35"/>
      <c r="C83" s="57" t="s">
        <v>29</v>
      </c>
      <c r="F83" s="135">
        <f>IF(E18="","",E18)</f>
      </c>
      <c r="L83" s="35"/>
    </row>
    <row r="84" spans="2:12" s="1" customFormat="1" ht="9.75" customHeight="1">
      <c r="B84" s="35"/>
      <c r="L84" s="35"/>
    </row>
    <row r="85" spans="2:20" s="9" customFormat="1" ht="29.25" customHeight="1">
      <c r="B85" s="137"/>
      <c r="C85" s="138" t="s">
        <v>100</v>
      </c>
      <c r="D85" s="139" t="s">
        <v>55</v>
      </c>
      <c r="E85" s="139" t="s">
        <v>51</v>
      </c>
      <c r="F85" s="139" t="s">
        <v>101</v>
      </c>
      <c r="G85" s="139" t="s">
        <v>102</v>
      </c>
      <c r="H85" s="139" t="s">
        <v>103</v>
      </c>
      <c r="I85" s="140" t="s">
        <v>104</v>
      </c>
      <c r="J85" s="139" t="s">
        <v>86</v>
      </c>
      <c r="K85" s="141" t="s">
        <v>105</v>
      </c>
      <c r="L85" s="137"/>
      <c r="M85" s="68" t="s">
        <v>106</v>
      </c>
      <c r="N85" s="69" t="s">
        <v>40</v>
      </c>
      <c r="O85" s="69" t="s">
        <v>107</v>
      </c>
      <c r="P85" s="69" t="s">
        <v>108</v>
      </c>
      <c r="Q85" s="69" t="s">
        <v>109</v>
      </c>
      <c r="R85" s="69" t="s">
        <v>110</v>
      </c>
      <c r="S85" s="69" t="s">
        <v>111</v>
      </c>
      <c r="T85" s="70" t="s">
        <v>112</v>
      </c>
    </row>
    <row r="86" spans="2:63" s="1" customFormat="1" ht="29.25" customHeight="1">
      <c r="B86" s="35"/>
      <c r="C86" s="72" t="s">
        <v>87</v>
      </c>
      <c r="J86" s="142">
        <f>BK86</f>
        <v>0</v>
      </c>
      <c r="L86" s="35"/>
      <c r="M86" s="71"/>
      <c r="N86" s="62"/>
      <c r="O86" s="62"/>
      <c r="P86" s="143">
        <f>P87+P156</f>
        <v>0</v>
      </c>
      <c r="Q86" s="62"/>
      <c r="R86" s="143">
        <f>R87+R156</f>
        <v>26.71126764</v>
      </c>
      <c r="S86" s="62"/>
      <c r="T86" s="144">
        <f>T87+T156</f>
        <v>11.039000000000001</v>
      </c>
      <c r="AT86" s="18" t="s">
        <v>69</v>
      </c>
      <c r="AU86" s="18" t="s">
        <v>88</v>
      </c>
      <c r="BK86" s="145">
        <f>BK87+BK156</f>
        <v>0</v>
      </c>
    </row>
    <row r="87" spans="2:63" s="10" customFormat="1" ht="36.75" customHeight="1">
      <c r="B87" s="146"/>
      <c r="D87" s="147" t="s">
        <v>69</v>
      </c>
      <c r="E87" s="148" t="s">
        <v>113</v>
      </c>
      <c r="F87" s="148" t="s">
        <v>114</v>
      </c>
      <c r="I87" s="149"/>
      <c r="J87" s="150">
        <f>BK87</f>
        <v>0</v>
      </c>
      <c r="L87" s="146"/>
      <c r="M87" s="151"/>
      <c r="N87" s="152"/>
      <c r="O87" s="152"/>
      <c r="P87" s="153">
        <f>P88+P107+P131+P135+P141+P148+P154</f>
        <v>0</v>
      </c>
      <c r="Q87" s="152"/>
      <c r="R87" s="153">
        <f>R88+R107+R131+R135+R141+R148+R154</f>
        <v>26.71126764</v>
      </c>
      <c r="S87" s="152"/>
      <c r="T87" s="154">
        <f>T88+T107+T131+T135+T141+T148+T154</f>
        <v>11.039000000000001</v>
      </c>
      <c r="AR87" s="147" t="s">
        <v>77</v>
      </c>
      <c r="AT87" s="155" t="s">
        <v>69</v>
      </c>
      <c r="AU87" s="155" t="s">
        <v>70</v>
      </c>
      <c r="AY87" s="147" t="s">
        <v>115</v>
      </c>
      <c r="BK87" s="156">
        <f>BK88+BK107+BK131+BK135+BK141+BK148+BK154</f>
        <v>0</v>
      </c>
    </row>
    <row r="88" spans="2:63" s="10" customFormat="1" ht="19.5" customHeight="1">
      <c r="B88" s="146"/>
      <c r="D88" s="157" t="s">
        <v>69</v>
      </c>
      <c r="E88" s="158" t="s">
        <v>77</v>
      </c>
      <c r="F88" s="158" t="s">
        <v>116</v>
      </c>
      <c r="I88" s="149"/>
      <c r="J88" s="159">
        <f>BK88</f>
        <v>0</v>
      </c>
      <c r="L88" s="146"/>
      <c r="M88" s="151"/>
      <c r="N88" s="152"/>
      <c r="O88" s="152"/>
      <c r="P88" s="153">
        <f>SUM(P89:P106)</f>
        <v>0</v>
      </c>
      <c r="Q88" s="152"/>
      <c r="R88" s="153">
        <f>SUM(R89:R106)</f>
        <v>0</v>
      </c>
      <c r="S88" s="152"/>
      <c r="T88" s="154">
        <f>SUM(T89:T106)</f>
        <v>11.039000000000001</v>
      </c>
      <c r="AR88" s="147" t="s">
        <v>77</v>
      </c>
      <c r="AT88" s="155" t="s">
        <v>69</v>
      </c>
      <c r="AU88" s="155" t="s">
        <v>77</v>
      </c>
      <c r="AY88" s="147" t="s">
        <v>115</v>
      </c>
      <c r="BK88" s="156">
        <f>SUM(BK89:BK106)</f>
        <v>0</v>
      </c>
    </row>
    <row r="89" spans="2:65" s="1" customFormat="1" ht="22.5" customHeight="1">
      <c r="B89" s="160"/>
      <c r="C89" s="161" t="s">
        <v>77</v>
      </c>
      <c r="D89" s="161" t="s">
        <v>117</v>
      </c>
      <c r="E89" s="162" t="s">
        <v>118</v>
      </c>
      <c r="F89" s="163" t="s">
        <v>119</v>
      </c>
      <c r="G89" s="164" t="s">
        <v>120</v>
      </c>
      <c r="H89" s="165">
        <v>19</v>
      </c>
      <c r="I89" s="166"/>
      <c r="J89" s="167">
        <f>ROUND(I89*H89,2)</f>
        <v>0</v>
      </c>
      <c r="K89" s="163" t="s">
        <v>121</v>
      </c>
      <c r="L89" s="35"/>
      <c r="M89" s="168" t="s">
        <v>3</v>
      </c>
      <c r="N89" s="169" t="s">
        <v>41</v>
      </c>
      <c r="O89" s="36"/>
      <c r="P89" s="170">
        <f>O89*H89</f>
        <v>0</v>
      </c>
      <c r="Q89" s="170">
        <v>0</v>
      </c>
      <c r="R89" s="170">
        <f>Q89*H89</f>
        <v>0</v>
      </c>
      <c r="S89" s="170">
        <v>0.4</v>
      </c>
      <c r="T89" s="171">
        <f>S89*H89</f>
        <v>7.6000000000000005</v>
      </c>
      <c r="AR89" s="18" t="s">
        <v>122</v>
      </c>
      <c r="AT89" s="18" t="s">
        <v>117</v>
      </c>
      <c r="AU89" s="18" t="s">
        <v>79</v>
      </c>
      <c r="AY89" s="18" t="s">
        <v>115</v>
      </c>
      <c r="BE89" s="172">
        <f>IF(N89="základní",J89,0)</f>
        <v>0</v>
      </c>
      <c r="BF89" s="172">
        <f>IF(N89="snížená",J89,0)</f>
        <v>0</v>
      </c>
      <c r="BG89" s="172">
        <f>IF(N89="zákl. přenesená",J89,0)</f>
        <v>0</v>
      </c>
      <c r="BH89" s="172">
        <f>IF(N89="sníž. přenesená",J89,0)</f>
        <v>0</v>
      </c>
      <c r="BI89" s="172">
        <f>IF(N89="nulová",J89,0)</f>
        <v>0</v>
      </c>
      <c r="BJ89" s="18" t="s">
        <v>77</v>
      </c>
      <c r="BK89" s="172">
        <f>ROUND(I89*H89,2)</f>
        <v>0</v>
      </c>
      <c r="BL89" s="18" t="s">
        <v>122</v>
      </c>
      <c r="BM89" s="18" t="s">
        <v>123</v>
      </c>
    </row>
    <row r="90" spans="2:65" s="1" customFormat="1" ht="22.5" customHeight="1">
      <c r="B90" s="160"/>
      <c r="C90" s="161" t="s">
        <v>79</v>
      </c>
      <c r="D90" s="161" t="s">
        <v>117</v>
      </c>
      <c r="E90" s="162" t="s">
        <v>124</v>
      </c>
      <c r="F90" s="163" t="s">
        <v>125</v>
      </c>
      <c r="G90" s="164" t="s">
        <v>120</v>
      </c>
      <c r="H90" s="165">
        <v>19</v>
      </c>
      <c r="I90" s="166"/>
      <c r="J90" s="167">
        <f>ROUND(I90*H90,2)</f>
        <v>0</v>
      </c>
      <c r="K90" s="163" t="s">
        <v>121</v>
      </c>
      <c r="L90" s="35"/>
      <c r="M90" s="168" t="s">
        <v>3</v>
      </c>
      <c r="N90" s="169" t="s">
        <v>41</v>
      </c>
      <c r="O90" s="36"/>
      <c r="P90" s="170">
        <f>O90*H90</f>
        <v>0</v>
      </c>
      <c r="Q90" s="170">
        <v>0</v>
      </c>
      <c r="R90" s="170">
        <f>Q90*H90</f>
        <v>0</v>
      </c>
      <c r="S90" s="170">
        <v>0.181</v>
      </c>
      <c r="T90" s="171">
        <f>S90*H90</f>
        <v>3.439</v>
      </c>
      <c r="AR90" s="18" t="s">
        <v>122</v>
      </c>
      <c r="AT90" s="18" t="s">
        <v>117</v>
      </c>
      <c r="AU90" s="18" t="s">
        <v>79</v>
      </c>
      <c r="AY90" s="18" t="s">
        <v>115</v>
      </c>
      <c r="BE90" s="172">
        <f>IF(N90="základní",J90,0)</f>
        <v>0</v>
      </c>
      <c r="BF90" s="172">
        <f>IF(N90="snížená",J90,0)</f>
        <v>0</v>
      </c>
      <c r="BG90" s="172">
        <f>IF(N90="zákl. přenesená",J90,0)</f>
        <v>0</v>
      </c>
      <c r="BH90" s="172">
        <f>IF(N90="sníž. přenesená",J90,0)</f>
        <v>0</v>
      </c>
      <c r="BI90" s="172">
        <f>IF(N90="nulová",J90,0)</f>
        <v>0</v>
      </c>
      <c r="BJ90" s="18" t="s">
        <v>77</v>
      </c>
      <c r="BK90" s="172">
        <f>ROUND(I90*H90,2)</f>
        <v>0</v>
      </c>
      <c r="BL90" s="18" t="s">
        <v>122</v>
      </c>
      <c r="BM90" s="18" t="s">
        <v>126</v>
      </c>
    </row>
    <row r="91" spans="2:51" s="11" customFormat="1" ht="13.5">
      <c r="B91" s="173"/>
      <c r="D91" s="174" t="s">
        <v>127</v>
      </c>
      <c r="E91" s="175" t="s">
        <v>3</v>
      </c>
      <c r="F91" s="176" t="s">
        <v>128</v>
      </c>
      <c r="H91" s="177">
        <v>16</v>
      </c>
      <c r="I91" s="178"/>
      <c r="L91" s="173"/>
      <c r="M91" s="179"/>
      <c r="N91" s="180"/>
      <c r="O91" s="180"/>
      <c r="P91" s="180"/>
      <c r="Q91" s="180"/>
      <c r="R91" s="180"/>
      <c r="S91" s="180"/>
      <c r="T91" s="181"/>
      <c r="AT91" s="175" t="s">
        <v>127</v>
      </c>
      <c r="AU91" s="175" t="s">
        <v>79</v>
      </c>
      <c r="AV91" s="11" t="s">
        <v>79</v>
      </c>
      <c r="AW91" s="11" t="s">
        <v>33</v>
      </c>
      <c r="AX91" s="11" t="s">
        <v>70</v>
      </c>
      <c r="AY91" s="175" t="s">
        <v>115</v>
      </c>
    </row>
    <row r="92" spans="2:51" s="11" customFormat="1" ht="13.5">
      <c r="B92" s="173"/>
      <c r="D92" s="174" t="s">
        <v>127</v>
      </c>
      <c r="E92" s="175" t="s">
        <v>3</v>
      </c>
      <c r="F92" s="176" t="s">
        <v>129</v>
      </c>
      <c r="H92" s="177">
        <v>3</v>
      </c>
      <c r="I92" s="178"/>
      <c r="L92" s="173"/>
      <c r="M92" s="179"/>
      <c r="N92" s="180"/>
      <c r="O92" s="180"/>
      <c r="P92" s="180"/>
      <c r="Q92" s="180"/>
      <c r="R92" s="180"/>
      <c r="S92" s="180"/>
      <c r="T92" s="181"/>
      <c r="AT92" s="175" t="s">
        <v>127</v>
      </c>
      <c r="AU92" s="175" t="s">
        <v>79</v>
      </c>
      <c r="AV92" s="11" t="s">
        <v>79</v>
      </c>
      <c r="AW92" s="11" t="s">
        <v>33</v>
      </c>
      <c r="AX92" s="11" t="s">
        <v>70</v>
      </c>
      <c r="AY92" s="175" t="s">
        <v>115</v>
      </c>
    </row>
    <row r="93" spans="2:51" s="12" customFormat="1" ht="13.5">
      <c r="B93" s="182"/>
      <c r="D93" s="183" t="s">
        <v>127</v>
      </c>
      <c r="E93" s="184" t="s">
        <v>3</v>
      </c>
      <c r="F93" s="185" t="s">
        <v>130</v>
      </c>
      <c r="H93" s="186">
        <v>19</v>
      </c>
      <c r="I93" s="187"/>
      <c r="L93" s="182"/>
      <c r="M93" s="188"/>
      <c r="N93" s="189"/>
      <c r="O93" s="189"/>
      <c r="P93" s="189"/>
      <c r="Q93" s="189"/>
      <c r="R93" s="189"/>
      <c r="S93" s="189"/>
      <c r="T93" s="190"/>
      <c r="AT93" s="191" t="s">
        <v>127</v>
      </c>
      <c r="AU93" s="191" t="s">
        <v>79</v>
      </c>
      <c r="AV93" s="12" t="s">
        <v>122</v>
      </c>
      <c r="AW93" s="12" t="s">
        <v>33</v>
      </c>
      <c r="AX93" s="12" t="s">
        <v>77</v>
      </c>
      <c r="AY93" s="191" t="s">
        <v>115</v>
      </c>
    </row>
    <row r="94" spans="2:65" s="1" customFormat="1" ht="22.5" customHeight="1">
      <c r="B94" s="160"/>
      <c r="C94" s="161" t="s">
        <v>131</v>
      </c>
      <c r="D94" s="161" t="s">
        <v>117</v>
      </c>
      <c r="E94" s="162" t="s">
        <v>132</v>
      </c>
      <c r="F94" s="163" t="s">
        <v>133</v>
      </c>
      <c r="G94" s="164" t="s">
        <v>134</v>
      </c>
      <c r="H94" s="165">
        <v>15.2</v>
      </c>
      <c r="I94" s="166"/>
      <c r="J94" s="167">
        <f>ROUND(I94*H94,2)</f>
        <v>0</v>
      </c>
      <c r="K94" s="163" t="s">
        <v>121</v>
      </c>
      <c r="L94" s="35"/>
      <c r="M94" s="168" t="s">
        <v>3</v>
      </c>
      <c r="N94" s="169" t="s">
        <v>41</v>
      </c>
      <c r="O94" s="36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AR94" s="18" t="s">
        <v>122</v>
      </c>
      <c r="AT94" s="18" t="s">
        <v>117</v>
      </c>
      <c r="AU94" s="18" t="s">
        <v>79</v>
      </c>
      <c r="AY94" s="18" t="s">
        <v>115</v>
      </c>
      <c r="BE94" s="172">
        <f>IF(N94="základní",J94,0)</f>
        <v>0</v>
      </c>
      <c r="BF94" s="172">
        <f>IF(N94="snížená",J94,0)</f>
        <v>0</v>
      </c>
      <c r="BG94" s="172">
        <f>IF(N94="zákl. přenesená",J94,0)</f>
        <v>0</v>
      </c>
      <c r="BH94" s="172">
        <f>IF(N94="sníž. přenesená",J94,0)</f>
        <v>0</v>
      </c>
      <c r="BI94" s="172">
        <f>IF(N94="nulová",J94,0)</f>
        <v>0</v>
      </c>
      <c r="BJ94" s="18" t="s">
        <v>77</v>
      </c>
      <c r="BK94" s="172">
        <f>ROUND(I94*H94,2)</f>
        <v>0</v>
      </c>
      <c r="BL94" s="18" t="s">
        <v>122</v>
      </c>
      <c r="BM94" s="18" t="s">
        <v>135</v>
      </c>
    </row>
    <row r="95" spans="2:51" s="11" customFormat="1" ht="13.5">
      <c r="B95" s="173"/>
      <c r="D95" s="174" t="s">
        <v>127</v>
      </c>
      <c r="E95" s="175" t="s">
        <v>3</v>
      </c>
      <c r="F95" s="176" t="s">
        <v>136</v>
      </c>
      <c r="H95" s="177">
        <v>12.8</v>
      </c>
      <c r="I95" s="178"/>
      <c r="L95" s="173"/>
      <c r="M95" s="179"/>
      <c r="N95" s="180"/>
      <c r="O95" s="180"/>
      <c r="P95" s="180"/>
      <c r="Q95" s="180"/>
      <c r="R95" s="180"/>
      <c r="S95" s="180"/>
      <c r="T95" s="181"/>
      <c r="AT95" s="175" t="s">
        <v>127</v>
      </c>
      <c r="AU95" s="175" t="s">
        <v>79</v>
      </c>
      <c r="AV95" s="11" t="s">
        <v>79</v>
      </c>
      <c r="AW95" s="11" t="s">
        <v>33</v>
      </c>
      <c r="AX95" s="11" t="s">
        <v>70</v>
      </c>
      <c r="AY95" s="175" t="s">
        <v>115</v>
      </c>
    </row>
    <row r="96" spans="2:51" s="11" customFormat="1" ht="13.5">
      <c r="B96" s="173"/>
      <c r="D96" s="174" t="s">
        <v>127</v>
      </c>
      <c r="E96" s="175" t="s">
        <v>3</v>
      </c>
      <c r="F96" s="176" t="s">
        <v>137</v>
      </c>
      <c r="H96" s="177">
        <v>2.4</v>
      </c>
      <c r="I96" s="178"/>
      <c r="L96" s="173"/>
      <c r="M96" s="179"/>
      <c r="N96" s="180"/>
      <c r="O96" s="180"/>
      <c r="P96" s="180"/>
      <c r="Q96" s="180"/>
      <c r="R96" s="180"/>
      <c r="S96" s="180"/>
      <c r="T96" s="181"/>
      <c r="AT96" s="175" t="s">
        <v>127</v>
      </c>
      <c r="AU96" s="175" t="s">
        <v>79</v>
      </c>
      <c r="AV96" s="11" t="s">
        <v>79</v>
      </c>
      <c r="AW96" s="11" t="s">
        <v>33</v>
      </c>
      <c r="AX96" s="11" t="s">
        <v>70</v>
      </c>
      <c r="AY96" s="175" t="s">
        <v>115</v>
      </c>
    </row>
    <row r="97" spans="2:51" s="12" customFormat="1" ht="13.5">
      <c r="B97" s="182"/>
      <c r="D97" s="183" t="s">
        <v>127</v>
      </c>
      <c r="E97" s="184" t="s">
        <v>3</v>
      </c>
      <c r="F97" s="185" t="s">
        <v>130</v>
      </c>
      <c r="H97" s="186">
        <v>15.2</v>
      </c>
      <c r="I97" s="187"/>
      <c r="L97" s="182"/>
      <c r="M97" s="188"/>
      <c r="N97" s="189"/>
      <c r="O97" s="189"/>
      <c r="P97" s="189"/>
      <c r="Q97" s="189"/>
      <c r="R97" s="189"/>
      <c r="S97" s="189"/>
      <c r="T97" s="190"/>
      <c r="AT97" s="191" t="s">
        <v>127</v>
      </c>
      <c r="AU97" s="191" t="s">
        <v>79</v>
      </c>
      <c r="AV97" s="12" t="s">
        <v>122</v>
      </c>
      <c r="AW97" s="12" t="s">
        <v>33</v>
      </c>
      <c r="AX97" s="12" t="s">
        <v>77</v>
      </c>
      <c r="AY97" s="191" t="s">
        <v>115</v>
      </c>
    </row>
    <row r="98" spans="2:65" s="1" customFormat="1" ht="22.5" customHeight="1">
      <c r="B98" s="160"/>
      <c r="C98" s="161" t="s">
        <v>122</v>
      </c>
      <c r="D98" s="161" t="s">
        <v>117</v>
      </c>
      <c r="E98" s="162" t="s">
        <v>138</v>
      </c>
      <c r="F98" s="163" t="s">
        <v>139</v>
      </c>
      <c r="G98" s="164" t="s">
        <v>134</v>
      </c>
      <c r="H98" s="165">
        <v>12.552</v>
      </c>
      <c r="I98" s="166"/>
      <c r="J98" s="167">
        <f>ROUND(I98*H98,2)</f>
        <v>0</v>
      </c>
      <c r="K98" s="163" t="s">
        <v>121</v>
      </c>
      <c r="L98" s="35"/>
      <c r="M98" s="168" t="s">
        <v>3</v>
      </c>
      <c r="N98" s="169" t="s">
        <v>41</v>
      </c>
      <c r="O98" s="36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AR98" s="18" t="s">
        <v>122</v>
      </c>
      <c r="AT98" s="18" t="s">
        <v>117</v>
      </c>
      <c r="AU98" s="18" t="s">
        <v>79</v>
      </c>
      <c r="AY98" s="18" t="s">
        <v>115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18" t="s">
        <v>77</v>
      </c>
      <c r="BK98" s="172">
        <f>ROUND(I98*H98,2)</f>
        <v>0</v>
      </c>
      <c r="BL98" s="18" t="s">
        <v>122</v>
      </c>
      <c r="BM98" s="18" t="s">
        <v>140</v>
      </c>
    </row>
    <row r="99" spans="2:65" s="1" customFormat="1" ht="22.5" customHeight="1">
      <c r="B99" s="160"/>
      <c r="C99" s="161" t="s">
        <v>141</v>
      </c>
      <c r="D99" s="161" t="s">
        <v>117</v>
      </c>
      <c r="E99" s="162" t="s">
        <v>142</v>
      </c>
      <c r="F99" s="163" t="s">
        <v>143</v>
      </c>
      <c r="G99" s="164" t="s">
        <v>134</v>
      </c>
      <c r="H99" s="165">
        <v>2.648</v>
      </c>
      <c r="I99" s="166"/>
      <c r="J99" s="167">
        <f>ROUND(I99*H99,2)</f>
        <v>0</v>
      </c>
      <c r="K99" s="163" t="s">
        <v>121</v>
      </c>
      <c r="L99" s="35"/>
      <c r="M99" s="168" t="s">
        <v>3</v>
      </c>
      <c r="N99" s="169" t="s">
        <v>41</v>
      </c>
      <c r="O99" s="36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AR99" s="18" t="s">
        <v>122</v>
      </c>
      <c r="AT99" s="18" t="s">
        <v>117</v>
      </c>
      <c r="AU99" s="18" t="s">
        <v>79</v>
      </c>
      <c r="AY99" s="18" t="s">
        <v>115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8" t="s">
        <v>77</v>
      </c>
      <c r="BK99" s="172">
        <f>ROUND(I99*H99,2)</f>
        <v>0</v>
      </c>
      <c r="BL99" s="18" t="s">
        <v>122</v>
      </c>
      <c r="BM99" s="18" t="s">
        <v>144</v>
      </c>
    </row>
    <row r="100" spans="2:51" s="11" customFormat="1" ht="13.5">
      <c r="B100" s="173"/>
      <c r="D100" s="174" t="s">
        <v>127</v>
      </c>
      <c r="E100" s="175" t="s">
        <v>3</v>
      </c>
      <c r="F100" s="176" t="s">
        <v>145</v>
      </c>
      <c r="H100" s="177">
        <v>2.648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75" t="s">
        <v>127</v>
      </c>
      <c r="AU100" s="175" t="s">
        <v>79</v>
      </c>
      <c r="AV100" s="11" t="s">
        <v>79</v>
      </c>
      <c r="AW100" s="11" t="s">
        <v>33</v>
      </c>
      <c r="AX100" s="11" t="s">
        <v>70</v>
      </c>
      <c r="AY100" s="175" t="s">
        <v>115</v>
      </c>
    </row>
    <row r="101" spans="2:51" s="12" customFormat="1" ht="13.5">
      <c r="B101" s="182"/>
      <c r="D101" s="183" t="s">
        <v>127</v>
      </c>
      <c r="E101" s="184" t="s">
        <v>3</v>
      </c>
      <c r="F101" s="185" t="s">
        <v>130</v>
      </c>
      <c r="H101" s="186">
        <v>2.648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91" t="s">
        <v>127</v>
      </c>
      <c r="AU101" s="191" t="s">
        <v>79</v>
      </c>
      <c r="AV101" s="12" t="s">
        <v>122</v>
      </c>
      <c r="AW101" s="12" t="s">
        <v>33</v>
      </c>
      <c r="AX101" s="12" t="s">
        <v>77</v>
      </c>
      <c r="AY101" s="191" t="s">
        <v>115</v>
      </c>
    </row>
    <row r="102" spans="2:65" s="1" customFormat="1" ht="22.5" customHeight="1">
      <c r="B102" s="160"/>
      <c r="C102" s="161" t="s">
        <v>146</v>
      </c>
      <c r="D102" s="161" t="s">
        <v>117</v>
      </c>
      <c r="E102" s="162" t="s">
        <v>147</v>
      </c>
      <c r="F102" s="163" t="s">
        <v>148</v>
      </c>
      <c r="G102" s="164" t="s">
        <v>134</v>
      </c>
      <c r="H102" s="165">
        <v>2.648</v>
      </c>
      <c r="I102" s="166"/>
      <c r="J102" s="167">
        <f>ROUND(I102*H102,2)</f>
        <v>0</v>
      </c>
      <c r="K102" s="163" t="s">
        <v>121</v>
      </c>
      <c r="L102" s="35"/>
      <c r="M102" s="168" t="s">
        <v>3</v>
      </c>
      <c r="N102" s="169" t="s">
        <v>41</v>
      </c>
      <c r="O102" s="36"/>
      <c r="P102" s="170">
        <f>O102*H102</f>
        <v>0</v>
      </c>
      <c r="Q102" s="170">
        <v>0</v>
      </c>
      <c r="R102" s="170">
        <f>Q102*H102</f>
        <v>0</v>
      </c>
      <c r="S102" s="170">
        <v>0</v>
      </c>
      <c r="T102" s="171">
        <f>S102*H102</f>
        <v>0</v>
      </c>
      <c r="AR102" s="18" t="s">
        <v>122</v>
      </c>
      <c r="AT102" s="18" t="s">
        <v>117</v>
      </c>
      <c r="AU102" s="18" t="s">
        <v>79</v>
      </c>
      <c r="AY102" s="18" t="s">
        <v>115</v>
      </c>
      <c r="BE102" s="172">
        <f>IF(N102="základní",J102,0)</f>
        <v>0</v>
      </c>
      <c r="BF102" s="172">
        <f>IF(N102="snížená",J102,0)</f>
        <v>0</v>
      </c>
      <c r="BG102" s="172">
        <f>IF(N102="zákl. přenesená",J102,0)</f>
        <v>0</v>
      </c>
      <c r="BH102" s="172">
        <f>IF(N102="sníž. přenesená",J102,0)</f>
        <v>0</v>
      </c>
      <c r="BI102" s="172">
        <f>IF(N102="nulová",J102,0)</f>
        <v>0</v>
      </c>
      <c r="BJ102" s="18" t="s">
        <v>77</v>
      </c>
      <c r="BK102" s="172">
        <f>ROUND(I102*H102,2)</f>
        <v>0</v>
      </c>
      <c r="BL102" s="18" t="s">
        <v>122</v>
      </c>
      <c r="BM102" s="18" t="s">
        <v>149</v>
      </c>
    </row>
    <row r="103" spans="2:65" s="1" customFormat="1" ht="22.5" customHeight="1">
      <c r="B103" s="160"/>
      <c r="C103" s="161" t="s">
        <v>150</v>
      </c>
      <c r="D103" s="161" t="s">
        <v>117</v>
      </c>
      <c r="E103" s="162" t="s">
        <v>151</v>
      </c>
      <c r="F103" s="163" t="s">
        <v>152</v>
      </c>
      <c r="G103" s="164" t="s">
        <v>153</v>
      </c>
      <c r="H103" s="165">
        <v>5.296</v>
      </c>
      <c r="I103" s="166"/>
      <c r="J103" s="167">
        <f>ROUND(I103*H103,2)</f>
        <v>0</v>
      </c>
      <c r="K103" s="163" t="s">
        <v>121</v>
      </c>
      <c r="L103" s="35"/>
      <c r="M103" s="168" t="s">
        <v>3</v>
      </c>
      <c r="N103" s="169" t="s">
        <v>41</v>
      </c>
      <c r="O103" s="36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AR103" s="18" t="s">
        <v>122</v>
      </c>
      <c r="AT103" s="18" t="s">
        <v>117</v>
      </c>
      <c r="AU103" s="18" t="s">
        <v>79</v>
      </c>
      <c r="AY103" s="18" t="s">
        <v>115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8" t="s">
        <v>77</v>
      </c>
      <c r="BK103" s="172">
        <f>ROUND(I103*H103,2)</f>
        <v>0</v>
      </c>
      <c r="BL103" s="18" t="s">
        <v>122</v>
      </c>
      <c r="BM103" s="18" t="s">
        <v>154</v>
      </c>
    </row>
    <row r="104" spans="2:51" s="11" customFormat="1" ht="13.5">
      <c r="B104" s="173"/>
      <c r="D104" s="183" t="s">
        <v>127</v>
      </c>
      <c r="F104" s="192" t="s">
        <v>155</v>
      </c>
      <c r="H104" s="193">
        <v>5.296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75" t="s">
        <v>127</v>
      </c>
      <c r="AU104" s="175" t="s">
        <v>79</v>
      </c>
      <c r="AV104" s="11" t="s">
        <v>79</v>
      </c>
      <c r="AW104" s="11" t="s">
        <v>4</v>
      </c>
      <c r="AX104" s="11" t="s">
        <v>77</v>
      </c>
      <c r="AY104" s="175" t="s">
        <v>115</v>
      </c>
    </row>
    <row r="105" spans="2:65" s="1" customFormat="1" ht="22.5" customHeight="1">
      <c r="B105" s="160"/>
      <c r="C105" s="161" t="s">
        <v>156</v>
      </c>
      <c r="D105" s="161" t="s">
        <v>117</v>
      </c>
      <c r="E105" s="162" t="s">
        <v>157</v>
      </c>
      <c r="F105" s="163" t="s">
        <v>158</v>
      </c>
      <c r="G105" s="164" t="s">
        <v>134</v>
      </c>
      <c r="H105" s="165">
        <v>12.552</v>
      </c>
      <c r="I105" s="166"/>
      <c r="J105" s="167">
        <f>ROUND(I105*H105,2)</f>
        <v>0</v>
      </c>
      <c r="K105" s="163" t="s">
        <v>121</v>
      </c>
      <c r="L105" s="35"/>
      <c r="M105" s="168" t="s">
        <v>3</v>
      </c>
      <c r="N105" s="169" t="s">
        <v>41</v>
      </c>
      <c r="O105" s="36"/>
      <c r="P105" s="170">
        <f>O105*H105</f>
        <v>0</v>
      </c>
      <c r="Q105" s="170">
        <v>0</v>
      </c>
      <c r="R105" s="170">
        <f>Q105*H105</f>
        <v>0</v>
      </c>
      <c r="S105" s="170">
        <v>0</v>
      </c>
      <c r="T105" s="171">
        <f>S105*H105</f>
        <v>0</v>
      </c>
      <c r="AR105" s="18" t="s">
        <v>122</v>
      </c>
      <c r="AT105" s="18" t="s">
        <v>117</v>
      </c>
      <c r="AU105" s="18" t="s">
        <v>79</v>
      </c>
      <c r="AY105" s="18" t="s">
        <v>115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8" t="s">
        <v>77</v>
      </c>
      <c r="BK105" s="172">
        <f>ROUND(I105*H105,2)</f>
        <v>0</v>
      </c>
      <c r="BL105" s="18" t="s">
        <v>122</v>
      </c>
      <c r="BM105" s="18" t="s">
        <v>159</v>
      </c>
    </row>
    <row r="106" spans="2:65" s="1" customFormat="1" ht="22.5" customHeight="1">
      <c r="B106" s="160"/>
      <c r="C106" s="161" t="s">
        <v>160</v>
      </c>
      <c r="D106" s="161" t="s">
        <v>117</v>
      </c>
      <c r="E106" s="162" t="s">
        <v>161</v>
      </c>
      <c r="F106" s="163" t="s">
        <v>162</v>
      </c>
      <c r="G106" s="164" t="s">
        <v>134</v>
      </c>
      <c r="H106" s="165">
        <v>27.752</v>
      </c>
      <c r="I106" s="166"/>
      <c r="J106" s="167">
        <f>ROUND(I106*H106,2)</f>
        <v>0</v>
      </c>
      <c r="K106" s="163" t="s">
        <v>121</v>
      </c>
      <c r="L106" s="35"/>
      <c r="M106" s="168" t="s">
        <v>3</v>
      </c>
      <c r="N106" s="169" t="s">
        <v>41</v>
      </c>
      <c r="O106" s="36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AR106" s="18" t="s">
        <v>122</v>
      </c>
      <c r="AT106" s="18" t="s">
        <v>117</v>
      </c>
      <c r="AU106" s="18" t="s">
        <v>79</v>
      </c>
      <c r="AY106" s="18" t="s">
        <v>115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18" t="s">
        <v>77</v>
      </c>
      <c r="BK106" s="172">
        <f>ROUND(I106*H106,2)</f>
        <v>0</v>
      </c>
      <c r="BL106" s="18" t="s">
        <v>122</v>
      </c>
      <c r="BM106" s="18" t="s">
        <v>163</v>
      </c>
    </row>
    <row r="107" spans="2:63" s="10" customFormat="1" ht="29.25" customHeight="1">
      <c r="B107" s="146"/>
      <c r="D107" s="157" t="s">
        <v>69</v>
      </c>
      <c r="E107" s="158" t="s">
        <v>79</v>
      </c>
      <c r="F107" s="158" t="s">
        <v>164</v>
      </c>
      <c r="I107" s="149"/>
      <c r="J107" s="159">
        <f>BK107</f>
        <v>0</v>
      </c>
      <c r="L107" s="146"/>
      <c r="M107" s="151"/>
      <c r="N107" s="152"/>
      <c r="O107" s="152"/>
      <c r="P107" s="153">
        <f>SUM(P108:P130)</f>
        <v>0</v>
      </c>
      <c r="Q107" s="152"/>
      <c r="R107" s="153">
        <f>SUM(R108:R130)</f>
        <v>8.97916764</v>
      </c>
      <c r="S107" s="152"/>
      <c r="T107" s="154">
        <f>SUM(T108:T130)</f>
        <v>0</v>
      </c>
      <c r="AR107" s="147" t="s">
        <v>77</v>
      </c>
      <c r="AT107" s="155" t="s">
        <v>69</v>
      </c>
      <c r="AU107" s="155" t="s">
        <v>77</v>
      </c>
      <c r="AY107" s="147" t="s">
        <v>115</v>
      </c>
      <c r="BK107" s="156">
        <f>SUM(BK108:BK130)</f>
        <v>0</v>
      </c>
    </row>
    <row r="108" spans="2:65" s="1" customFormat="1" ht="22.5" customHeight="1">
      <c r="B108" s="160"/>
      <c r="C108" s="161" t="s">
        <v>165</v>
      </c>
      <c r="D108" s="161" t="s">
        <v>117</v>
      </c>
      <c r="E108" s="162" t="s">
        <v>166</v>
      </c>
      <c r="F108" s="163" t="s">
        <v>167</v>
      </c>
      <c r="G108" s="164" t="s">
        <v>134</v>
      </c>
      <c r="H108" s="165">
        <v>1.05</v>
      </c>
      <c r="I108" s="166"/>
      <c r="J108" s="167">
        <f>ROUND(I108*H108,2)</f>
        <v>0</v>
      </c>
      <c r="K108" s="163" t="s">
        <v>121</v>
      </c>
      <c r="L108" s="35"/>
      <c r="M108" s="168" t="s">
        <v>3</v>
      </c>
      <c r="N108" s="169" t="s">
        <v>41</v>
      </c>
      <c r="O108" s="36"/>
      <c r="P108" s="170">
        <f>O108*H108</f>
        <v>0</v>
      </c>
      <c r="Q108" s="170">
        <v>2.16</v>
      </c>
      <c r="R108" s="170">
        <f>Q108*H108</f>
        <v>2.2680000000000002</v>
      </c>
      <c r="S108" s="170">
        <v>0</v>
      </c>
      <c r="T108" s="171">
        <f>S108*H108</f>
        <v>0</v>
      </c>
      <c r="AR108" s="18" t="s">
        <v>122</v>
      </c>
      <c r="AT108" s="18" t="s">
        <v>117</v>
      </c>
      <c r="AU108" s="18" t="s">
        <v>79</v>
      </c>
      <c r="AY108" s="18" t="s">
        <v>115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8" t="s">
        <v>77</v>
      </c>
      <c r="BK108" s="172">
        <f>ROUND(I108*H108,2)</f>
        <v>0</v>
      </c>
      <c r="BL108" s="18" t="s">
        <v>122</v>
      </c>
      <c r="BM108" s="18" t="s">
        <v>168</v>
      </c>
    </row>
    <row r="109" spans="2:51" s="11" customFormat="1" ht="13.5">
      <c r="B109" s="173"/>
      <c r="D109" s="174" t="s">
        <v>127</v>
      </c>
      <c r="E109" s="175" t="s">
        <v>3</v>
      </c>
      <c r="F109" s="176" t="s">
        <v>169</v>
      </c>
      <c r="H109" s="177">
        <v>1.05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75" t="s">
        <v>127</v>
      </c>
      <c r="AU109" s="175" t="s">
        <v>79</v>
      </c>
      <c r="AV109" s="11" t="s">
        <v>79</v>
      </c>
      <c r="AW109" s="11" t="s">
        <v>33</v>
      </c>
      <c r="AX109" s="11" t="s">
        <v>70</v>
      </c>
      <c r="AY109" s="175" t="s">
        <v>115</v>
      </c>
    </row>
    <row r="110" spans="2:51" s="12" customFormat="1" ht="13.5">
      <c r="B110" s="182"/>
      <c r="D110" s="183" t="s">
        <v>127</v>
      </c>
      <c r="E110" s="184" t="s">
        <v>3</v>
      </c>
      <c r="F110" s="185" t="s">
        <v>130</v>
      </c>
      <c r="H110" s="186">
        <v>1.05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91" t="s">
        <v>127</v>
      </c>
      <c r="AU110" s="191" t="s">
        <v>79</v>
      </c>
      <c r="AV110" s="12" t="s">
        <v>122</v>
      </c>
      <c r="AW110" s="12" t="s">
        <v>33</v>
      </c>
      <c r="AX110" s="12" t="s">
        <v>77</v>
      </c>
      <c r="AY110" s="191" t="s">
        <v>115</v>
      </c>
    </row>
    <row r="111" spans="2:65" s="1" customFormat="1" ht="22.5" customHeight="1">
      <c r="B111" s="160"/>
      <c r="C111" s="161" t="s">
        <v>170</v>
      </c>
      <c r="D111" s="161" t="s">
        <v>117</v>
      </c>
      <c r="E111" s="162" t="s">
        <v>171</v>
      </c>
      <c r="F111" s="163" t="s">
        <v>172</v>
      </c>
      <c r="G111" s="164" t="s">
        <v>134</v>
      </c>
      <c r="H111" s="165">
        <v>0.6</v>
      </c>
      <c r="I111" s="166"/>
      <c r="J111" s="167">
        <f>ROUND(I111*H111,2)</f>
        <v>0</v>
      </c>
      <c r="K111" s="163" t="s">
        <v>121</v>
      </c>
      <c r="L111" s="35"/>
      <c r="M111" s="168" t="s">
        <v>3</v>
      </c>
      <c r="N111" s="169" t="s">
        <v>41</v>
      </c>
      <c r="O111" s="36"/>
      <c r="P111" s="170">
        <f>O111*H111</f>
        <v>0</v>
      </c>
      <c r="Q111" s="170">
        <v>2.45329</v>
      </c>
      <c r="R111" s="170">
        <f>Q111*H111</f>
        <v>1.471974</v>
      </c>
      <c r="S111" s="170">
        <v>0</v>
      </c>
      <c r="T111" s="171">
        <f>S111*H111</f>
        <v>0</v>
      </c>
      <c r="AR111" s="18" t="s">
        <v>122</v>
      </c>
      <c r="AT111" s="18" t="s">
        <v>117</v>
      </c>
      <c r="AU111" s="18" t="s">
        <v>79</v>
      </c>
      <c r="AY111" s="18" t="s">
        <v>115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8" t="s">
        <v>77</v>
      </c>
      <c r="BK111" s="172">
        <f>ROUND(I111*H111,2)</f>
        <v>0</v>
      </c>
      <c r="BL111" s="18" t="s">
        <v>122</v>
      </c>
      <c r="BM111" s="18" t="s">
        <v>173</v>
      </c>
    </row>
    <row r="112" spans="2:51" s="11" customFormat="1" ht="13.5">
      <c r="B112" s="173"/>
      <c r="D112" s="174" t="s">
        <v>127</v>
      </c>
      <c r="E112" s="175" t="s">
        <v>3</v>
      </c>
      <c r="F112" s="176" t="s">
        <v>174</v>
      </c>
      <c r="H112" s="177">
        <v>0.6</v>
      </c>
      <c r="I112" s="178"/>
      <c r="L112" s="173"/>
      <c r="M112" s="179"/>
      <c r="N112" s="180"/>
      <c r="O112" s="180"/>
      <c r="P112" s="180"/>
      <c r="Q112" s="180"/>
      <c r="R112" s="180"/>
      <c r="S112" s="180"/>
      <c r="T112" s="181"/>
      <c r="AT112" s="175" t="s">
        <v>127</v>
      </c>
      <c r="AU112" s="175" t="s">
        <v>79</v>
      </c>
      <c r="AV112" s="11" t="s">
        <v>79</v>
      </c>
      <c r="AW112" s="11" t="s">
        <v>33</v>
      </c>
      <c r="AX112" s="11" t="s">
        <v>70</v>
      </c>
      <c r="AY112" s="175" t="s">
        <v>115</v>
      </c>
    </row>
    <row r="113" spans="2:51" s="12" customFormat="1" ht="13.5">
      <c r="B113" s="182"/>
      <c r="D113" s="183" t="s">
        <v>127</v>
      </c>
      <c r="E113" s="184" t="s">
        <v>3</v>
      </c>
      <c r="F113" s="185" t="s">
        <v>130</v>
      </c>
      <c r="H113" s="186">
        <v>0.6</v>
      </c>
      <c r="I113" s="187"/>
      <c r="L113" s="182"/>
      <c r="M113" s="188"/>
      <c r="N113" s="189"/>
      <c r="O113" s="189"/>
      <c r="P113" s="189"/>
      <c r="Q113" s="189"/>
      <c r="R113" s="189"/>
      <c r="S113" s="189"/>
      <c r="T113" s="190"/>
      <c r="AT113" s="191" t="s">
        <v>127</v>
      </c>
      <c r="AU113" s="191" t="s">
        <v>79</v>
      </c>
      <c r="AV113" s="12" t="s">
        <v>122</v>
      </c>
      <c r="AW113" s="12" t="s">
        <v>33</v>
      </c>
      <c r="AX113" s="12" t="s">
        <v>77</v>
      </c>
      <c r="AY113" s="191" t="s">
        <v>115</v>
      </c>
    </row>
    <row r="114" spans="2:65" s="1" customFormat="1" ht="22.5" customHeight="1">
      <c r="B114" s="160"/>
      <c r="C114" s="161" t="s">
        <v>175</v>
      </c>
      <c r="D114" s="161" t="s">
        <v>117</v>
      </c>
      <c r="E114" s="162" t="s">
        <v>176</v>
      </c>
      <c r="F114" s="163" t="s">
        <v>177</v>
      </c>
      <c r="G114" s="164" t="s">
        <v>120</v>
      </c>
      <c r="H114" s="165">
        <v>3.08</v>
      </c>
      <c r="I114" s="166"/>
      <c r="J114" s="167">
        <f>ROUND(I114*H114,2)</f>
        <v>0</v>
      </c>
      <c r="K114" s="163" t="s">
        <v>121</v>
      </c>
      <c r="L114" s="35"/>
      <c r="M114" s="168" t="s">
        <v>3</v>
      </c>
      <c r="N114" s="169" t="s">
        <v>41</v>
      </c>
      <c r="O114" s="36"/>
      <c r="P114" s="170">
        <f>O114*H114</f>
        <v>0</v>
      </c>
      <c r="Q114" s="170">
        <v>0.00103</v>
      </c>
      <c r="R114" s="170">
        <f>Q114*H114</f>
        <v>0.0031724000000000006</v>
      </c>
      <c r="S114" s="170">
        <v>0</v>
      </c>
      <c r="T114" s="171">
        <f>S114*H114</f>
        <v>0</v>
      </c>
      <c r="AR114" s="18" t="s">
        <v>122</v>
      </c>
      <c r="AT114" s="18" t="s">
        <v>117</v>
      </c>
      <c r="AU114" s="18" t="s">
        <v>79</v>
      </c>
      <c r="AY114" s="18" t="s">
        <v>115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8" t="s">
        <v>77</v>
      </c>
      <c r="BK114" s="172">
        <f>ROUND(I114*H114,2)</f>
        <v>0</v>
      </c>
      <c r="BL114" s="18" t="s">
        <v>122</v>
      </c>
      <c r="BM114" s="18" t="s">
        <v>178</v>
      </c>
    </row>
    <row r="115" spans="2:51" s="11" customFormat="1" ht="13.5">
      <c r="B115" s="173"/>
      <c r="D115" s="174" t="s">
        <v>127</v>
      </c>
      <c r="E115" s="175" t="s">
        <v>3</v>
      </c>
      <c r="F115" s="176" t="s">
        <v>179</v>
      </c>
      <c r="H115" s="177">
        <v>2.8</v>
      </c>
      <c r="I115" s="178"/>
      <c r="L115" s="173"/>
      <c r="M115" s="179"/>
      <c r="N115" s="180"/>
      <c r="O115" s="180"/>
      <c r="P115" s="180"/>
      <c r="Q115" s="180"/>
      <c r="R115" s="180"/>
      <c r="S115" s="180"/>
      <c r="T115" s="181"/>
      <c r="AT115" s="175" t="s">
        <v>127</v>
      </c>
      <c r="AU115" s="175" t="s">
        <v>79</v>
      </c>
      <c r="AV115" s="11" t="s">
        <v>79</v>
      </c>
      <c r="AW115" s="11" t="s">
        <v>33</v>
      </c>
      <c r="AX115" s="11" t="s">
        <v>70</v>
      </c>
      <c r="AY115" s="175" t="s">
        <v>115</v>
      </c>
    </row>
    <row r="116" spans="2:51" s="13" customFormat="1" ht="13.5">
      <c r="B116" s="194"/>
      <c r="D116" s="174" t="s">
        <v>127</v>
      </c>
      <c r="E116" s="195" t="s">
        <v>3</v>
      </c>
      <c r="F116" s="196" t="s">
        <v>180</v>
      </c>
      <c r="H116" s="197">
        <v>2.8</v>
      </c>
      <c r="I116" s="198"/>
      <c r="L116" s="194"/>
      <c r="M116" s="199"/>
      <c r="N116" s="200"/>
      <c r="O116" s="200"/>
      <c r="P116" s="200"/>
      <c r="Q116" s="200"/>
      <c r="R116" s="200"/>
      <c r="S116" s="200"/>
      <c r="T116" s="201"/>
      <c r="AT116" s="195" t="s">
        <v>127</v>
      </c>
      <c r="AU116" s="195" t="s">
        <v>79</v>
      </c>
      <c r="AV116" s="13" t="s">
        <v>131</v>
      </c>
      <c r="AW116" s="13" t="s">
        <v>33</v>
      </c>
      <c r="AX116" s="13" t="s">
        <v>70</v>
      </c>
      <c r="AY116" s="195" t="s">
        <v>115</v>
      </c>
    </row>
    <row r="117" spans="2:51" s="11" customFormat="1" ht="13.5">
      <c r="B117" s="173"/>
      <c r="D117" s="174" t="s">
        <v>127</v>
      </c>
      <c r="E117" s="175" t="s">
        <v>3</v>
      </c>
      <c r="F117" s="176" t="s">
        <v>181</v>
      </c>
      <c r="H117" s="177">
        <v>0.28</v>
      </c>
      <c r="I117" s="178"/>
      <c r="L117" s="173"/>
      <c r="M117" s="179"/>
      <c r="N117" s="180"/>
      <c r="O117" s="180"/>
      <c r="P117" s="180"/>
      <c r="Q117" s="180"/>
      <c r="R117" s="180"/>
      <c r="S117" s="180"/>
      <c r="T117" s="181"/>
      <c r="AT117" s="175" t="s">
        <v>127</v>
      </c>
      <c r="AU117" s="175" t="s">
        <v>79</v>
      </c>
      <c r="AV117" s="11" t="s">
        <v>79</v>
      </c>
      <c r="AW117" s="11" t="s">
        <v>33</v>
      </c>
      <c r="AX117" s="11" t="s">
        <v>70</v>
      </c>
      <c r="AY117" s="175" t="s">
        <v>115</v>
      </c>
    </row>
    <row r="118" spans="2:51" s="12" customFormat="1" ht="13.5">
      <c r="B118" s="182"/>
      <c r="D118" s="183" t="s">
        <v>127</v>
      </c>
      <c r="E118" s="184" t="s">
        <v>3</v>
      </c>
      <c r="F118" s="185" t="s">
        <v>130</v>
      </c>
      <c r="H118" s="186">
        <v>3.08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91" t="s">
        <v>127</v>
      </c>
      <c r="AU118" s="191" t="s">
        <v>79</v>
      </c>
      <c r="AV118" s="12" t="s">
        <v>122</v>
      </c>
      <c r="AW118" s="12" t="s">
        <v>33</v>
      </c>
      <c r="AX118" s="12" t="s">
        <v>77</v>
      </c>
      <c r="AY118" s="191" t="s">
        <v>115</v>
      </c>
    </row>
    <row r="119" spans="2:65" s="1" customFormat="1" ht="22.5" customHeight="1">
      <c r="B119" s="160"/>
      <c r="C119" s="161" t="s">
        <v>182</v>
      </c>
      <c r="D119" s="161" t="s">
        <v>117</v>
      </c>
      <c r="E119" s="162" t="s">
        <v>183</v>
      </c>
      <c r="F119" s="163" t="s">
        <v>184</v>
      </c>
      <c r="G119" s="164" t="s">
        <v>120</v>
      </c>
      <c r="H119" s="165">
        <v>3.08</v>
      </c>
      <c r="I119" s="166"/>
      <c r="J119" s="167">
        <f>ROUND(I119*H119,2)</f>
        <v>0</v>
      </c>
      <c r="K119" s="163" t="s">
        <v>121</v>
      </c>
      <c r="L119" s="35"/>
      <c r="M119" s="168" t="s">
        <v>3</v>
      </c>
      <c r="N119" s="169" t="s">
        <v>41</v>
      </c>
      <c r="O119" s="36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8" t="s">
        <v>122</v>
      </c>
      <c r="AT119" s="18" t="s">
        <v>117</v>
      </c>
      <c r="AU119" s="18" t="s">
        <v>79</v>
      </c>
      <c r="AY119" s="18" t="s">
        <v>115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8" t="s">
        <v>77</v>
      </c>
      <c r="BK119" s="172">
        <f>ROUND(I119*H119,2)</f>
        <v>0</v>
      </c>
      <c r="BL119" s="18" t="s">
        <v>122</v>
      </c>
      <c r="BM119" s="18" t="s">
        <v>185</v>
      </c>
    </row>
    <row r="120" spans="2:65" s="1" customFormat="1" ht="22.5" customHeight="1">
      <c r="B120" s="160"/>
      <c r="C120" s="161" t="s">
        <v>186</v>
      </c>
      <c r="D120" s="161" t="s">
        <v>117</v>
      </c>
      <c r="E120" s="162" t="s">
        <v>187</v>
      </c>
      <c r="F120" s="163" t="s">
        <v>188</v>
      </c>
      <c r="G120" s="164" t="s">
        <v>153</v>
      </c>
      <c r="H120" s="165">
        <v>0.04</v>
      </c>
      <c r="I120" s="166"/>
      <c r="J120" s="167">
        <f>ROUND(I120*H120,2)</f>
        <v>0</v>
      </c>
      <c r="K120" s="163" t="s">
        <v>121</v>
      </c>
      <c r="L120" s="35"/>
      <c r="M120" s="168" t="s">
        <v>3</v>
      </c>
      <c r="N120" s="169" t="s">
        <v>41</v>
      </c>
      <c r="O120" s="36"/>
      <c r="P120" s="170">
        <f>O120*H120</f>
        <v>0</v>
      </c>
      <c r="Q120" s="170">
        <v>1.05306</v>
      </c>
      <c r="R120" s="170">
        <f>Q120*H120</f>
        <v>0.042122400000000004</v>
      </c>
      <c r="S120" s="170">
        <v>0</v>
      </c>
      <c r="T120" s="171">
        <f>S120*H120</f>
        <v>0</v>
      </c>
      <c r="AR120" s="18" t="s">
        <v>122</v>
      </c>
      <c r="AT120" s="18" t="s">
        <v>117</v>
      </c>
      <c r="AU120" s="18" t="s">
        <v>79</v>
      </c>
      <c r="AY120" s="18" t="s">
        <v>115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8" t="s">
        <v>77</v>
      </c>
      <c r="BK120" s="172">
        <f>ROUND(I120*H120,2)</f>
        <v>0</v>
      </c>
      <c r="BL120" s="18" t="s">
        <v>122</v>
      </c>
      <c r="BM120" s="18" t="s">
        <v>189</v>
      </c>
    </row>
    <row r="121" spans="2:65" s="1" customFormat="1" ht="22.5" customHeight="1">
      <c r="B121" s="160"/>
      <c r="C121" s="161" t="s">
        <v>9</v>
      </c>
      <c r="D121" s="161" t="s">
        <v>117</v>
      </c>
      <c r="E121" s="162" t="s">
        <v>190</v>
      </c>
      <c r="F121" s="163" t="s">
        <v>191</v>
      </c>
      <c r="G121" s="164" t="s">
        <v>134</v>
      </c>
      <c r="H121" s="165">
        <v>2.048</v>
      </c>
      <c r="I121" s="166"/>
      <c r="J121" s="167">
        <f>ROUND(I121*H121,2)</f>
        <v>0</v>
      </c>
      <c r="K121" s="163" t="s">
        <v>121</v>
      </c>
      <c r="L121" s="35"/>
      <c r="M121" s="168" t="s">
        <v>3</v>
      </c>
      <c r="N121" s="169" t="s">
        <v>41</v>
      </c>
      <c r="O121" s="36"/>
      <c r="P121" s="170">
        <f>O121*H121</f>
        <v>0</v>
      </c>
      <c r="Q121" s="170">
        <v>2.45329</v>
      </c>
      <c r="R121" s="170">
        <f>Q121*H121</f>
        <v>5.02433792</v>
      </c>
      <c r="S121" s="170">
        <v>0</v>
      </c>
      <c r="T121" s="171">
        <f>S121*H121</f>
        <v>0</v>
      </c>
      <c r="AR121" s="18" t="s">
        <v>122</v>
      </c>
      <c r="AT121" s="18" t="s">
        <v>117</v>
      </c>
      <c r="AU121" s="18" t="s">
        <v>79</v>
      </c>
      <c r="AY121" s="18" t="s">
        <v>115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8" t="s">
        <v>77</v>
      </c>
      <c r="BK121" s="172">
        <f>ROUND(I121*H121,2)</f>
        <v>0</v>
      </c>
      <c r="BL121" s="18" t="s">
        <v>122</v>
      </c>
      <c r="BM121" s="18" t="s">
        <v>192</v>
      </c>
    </row>
    <row r="122" spans="2:51" s="11" customFormat="1" ht="13.5">
      <c r="B122" s="173"/>
      <c r="D122" s="174" t="s">
        <v>127</v>
      </c>
      <c r="E122" s="175" t="s">
        <v>3</v>
      </c>
      <c r="F122" s="176" t="s">
        <v>193</v>
      </c>
      <c r="H122" s="177">
        <v>2.048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75" t="s">
        <v>127</v>
      </c>
      <c r="AU122" s="175" t="s">
        <v>79</v>
      </c>
      <c r="AV122" s="11" t="s">
        <v>79</v>
      </c>
      <c r="AW122" s="11" t="s">
        <v>33</v>
      </c>
      <c r="AX122" s="11" t="s">
        <v>70</v>
      </c>
      <c r="AY122" s="175" t="s">
        <v>115</v>
      </c>
    </row>
    <row r="123" spans="2:51" s="12" customFormat="1" ht="13.5">
      <c r="B123" s="182"/>
      <c r="D123" s="183" t="s">
        <v>127</v>
      </c>
      <c r="E123" s="184" t="s">
        <v>3</v>
      </c>
      <c r="F123" s="185" t="s">
        <v>130</v>
      </c>
      <c r="H123" s="186">
        <v>2.048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91" t="s">
        <v>127</v>
      </c>
      <c r="AU123" s="191" t="s">
        <v>79</v>
      </c>
      <c r="AV123" s="12" t="s">
        <v>122</v>
      </c>
      <c r="AW123" s="12" t="s">
        <v>33</v>
      </c>
      <c r="AX123" s="12" t="s">
        <v>77</v>
      </c>
      <c r="AY123" s="191" t="s">
        <v>115</v>
      </c>
    </row>
    <row r="124" spans="2:65" s="1" customFormat="1" ht="22.5" customHeight="1">
      <c r="B124" s="160"/>
      <c r="C124" s="161" t="s">
        <v>194</v>
      </c>
      <c r="D124" s="161" t="s">
        <v>117</v>
      </c>
      <c r="E124" s="162" t="s">
        <v>195</v>
      </c>
      <c r="F124" s="163" t="s">
        <v>196</v>
      </c>
      <c r="G124" s="164" t="s">
        <v>120</v>
      </c>
      <c r="H124" s="165">
        <v>11.264</v>
      </c>
      <c r="I124" s="166"/>
      <c r="J124" s="167">
        <f>ROUND(I124*H124,2)</f>
        <v>0</v>
      </c>
      <c r="K124" s="163" t="s">
        <v>121</v>
      </c>
      <c r="L124" s="35"/>
      <c r="M124" s="168" t="s">
        <v>3</v>
      </c>
      <c r="N124" s="169" t="s">
        <v>41</v>
      </c>
      <c r="O124" s="36"/>
      <c r="P124" s="170">
        <f>O124*H124</f>
        <v>0</v>
      </c>
      <c r="Q124" s="170">
        <v>0.00103</v>
      </c>
      <c r="R124" s="170">
        <f>Q124*H124</f>
        <v>0.01160192</v>
      </c>
      <c r="S124" s="170">
        <v>0</v>
      </c>
      <c r="T124" s="171">
        <f>S124*H124</f>
        <v>0</v>
      </c>
      <c r="AR124" s="18" t="s">
        <v>122</v>
      </c>
      <c r="AT124" s="18" t="s">
        <v>117</v>
      </c>
      <c r="AU124" s="18" t="s">
        <v>79</v>
      </c>
      <c r="AY124" s="18" t="s">
        <v>115</v>
      </c>
      <c r="BE124" s="172">
        <f>IF(N124="základní",J124,0)</f>
        <v>0</v>
      </c>
      <c r="BF124" s="172">
        <f>IF(N124="snížená",J124,0)</f>
        <v>0</v>
      </c>
      <c r="BG124" s="172">
        <f>IF(N124="zákl. přenesená",J124,0)</f>
        <v>0</v>
      </c>
      <c r="BH124" s="172">
        <f>IF(N124="sníž. přenesená",J124,0)</f>
        <v>0</v>
      </c>
      <c r="BI124" s="172">
        <f>IF(N124="nulová",J124,0)</f>
        <v>0</v>
      </c>
      <c r="BJ124" s="18" t="s">
        <v>77</v>
      </c>
      <c r="BK124" s="172">
        <f>ROUND(I124*H124,2)</f>
        <v>0</v>
      </c>
      <c r="BL124" s="18" t="s">
        <v>122</v>
      </c>
      <c r="BM124" s="18" t="s">
        <v>197</v>
      </c>
    </row>
    <row r="125" spans="2:51" s="11" customFormat="1" ht="13.5">
      <c r="B125" s="173"/>
      <c r="D125" s="174" t="s">
        <v>127</v>
      </c>
      <c r="E125" s="175" t="s">
        <v>3</v>
      </c>
      <c r="F125" s="176" t="s">
        <v>198</v>
      </c>
      <c r="H125" s="177">
        <v>10.24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75" t="s">
        <v>127</v>
      </c>
      <c r="AU125" s="175" t="s">
        <v>79</v>
      </c>
      <c r="AV125" s="11" t="s">
        <v>79</v>
      </c>
      <c r="AW125" s="11" t="s">
        <v>33</v>
      </c>
      <c r="AX125" s="11" t="s">
        <v>70</v>
      </c>
      <c r="AY125" s="175" t="s">
        <v>115</v>
      </c>
    </row>
    <row r="126" spans="2:51" s="13" customFormat="1" ht="13.5">
      <c r="B126" s="194"/>
      <c r="D126" s="174" t="s">
        <v>127</v>
      </c>
      <c r="E126" s="195" t="s">
        <v>3</v>
      </c>
      <c r="F126" s="196" t="s">
        <v>180</v>
      </c>
      <c r="H126" s="197">
        <v>10.24</v>
      </c>
      <c r="I126" s="198"/>
      <c r="L126" s="194"/>
      <c r="M126" s="199"/>
      <c r="N126" s="200"/>
      <c r="O126" s="200"/>
      <c r="P126" s="200"/>
      <c r="Q126" s="200"/>
      <c r="R126" s="200"/>
      <c r="S126" s="200"/>
      <c r="T126" s="201"/>
      <c r="AT126" s="195" t="s">
        <v>127</v>
      </c>
      <c r="AU126" s="195" t="s">
        <v>79</v>
      </c>
      <c r="AV126" s="13" t="s">
        <v>131</v>
      </c>
      <c r="AW126" s="13" t="s">
        <v>33</v>
      </c>
      <c r="AX126" s="13" t="s">
        <v>70</v>
      </c>
      <c r="AY126" s="195" t="s">
        <v>115</v>
      </c>
    </row>
    <row r="127" spans="2:51" s="11" customFormat="1" ht="13.5">
      <c r="B127" s="173"/>
      <c r="D127" s="174" t="s">
        <v>127</v>
      </c>
      <c r="E127" s="175" t="s">
        <v>3</v>
      </c>
      <c r="F127" s="176" t="s">
        <v>199</v>
      </c>
      <c r="H127" s="177">
        <v>1.024</v>
      </c>
      <c r="I127" s="178"/>
      <c r="L127" s="173"/>
      <c r="M127" s="179"/>
      <c r="N127" s="180"/>
      <c r="O127" s="180"/>
      <c r="P127" s="180"/>
      <c r="Q127" s="180"/>
      <c r="R127" s="180"/>
      <c r="S127" s="180"/>
      <c r="T127" s="181"/>
      <c r="AT127" s="175" t="s">
        <v>127</v>
      </c>
      <c r="AU127" s="175" t="s">
        <v>79</v>
      </c>
      <c r="AV127" s="11" t="s">
        <v>79</v>
      </c>
      <c r="AW127" s="11" t="s">
        <v>33</v>
      </c>
      <c r="AX127" s="11" t="s">
        <v>70</v>
      </c>
      <c r="AY127" s="175" t="s">
        <v>115</v>
      </c>
    </row>
    <row r="128" spans="2:51" s="12" customFormat="1" ht="13.5">
      <c r="B128" s="182"/>
      <c r="D128" s="183" t="s">
        <v>127</v>
      </c>
      <c r="E128" s="184" t="s">
        <v>3</v>
      </c>
      <c r="F128" s="185" t="s">
        <v>130</v>
      </c>
      <c r="H128" s="186">
        <v>11.264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91" t="s">
        <v>127</v>
      </c>
      <c r="AU128" s="191" t="s">
        <v>79</v>
      </c>
      <c r="AV128" s="12" t="s">
        <v>122</v>
      </c>
      <c r="AW128" s="12" t="s">
        <v>33</v>
      </c>
      <c r="AX128" s="12" t="s">
        <v>77</v>
      </c>
      <c r="AY128" s="191" t="s">
        <v>115</v>
      </c>
    </row>
    <row r="129" spans="2:65" s="1" customFormat="1" ht="22.5" customHeight="1">
      <c r="B129" s="160"/>
      <c r="C129" s="161" t="s">
        <v>200</v>
      </c>
      <c r="D129" s="161" t="s">
        <v>117</v>
      </c>
      <c r="E129" s="162" t="s">
        <v>201</v>
      </c>
      <c r="F129" s="163" t="s">
        <v>202</v>
      </c>
      <c r="G129" s="164" t="s">
        <v>120</v>
      </c>
      <c r="H129" s="165">
        <v>11.264</v>
      </c>
      <c r="I129" s="166"/>
      <c r="J129" s="167">
        <f>ROUND(I129*H129,2)</f>
        <v>0</v>
      </c>
      <c r="K129" s="163" t="s">
        <v>121</v>
      </c>
      <c r="L129" s="35"/>
      <c r="M129" s="168" t="s">
        <v>3</v>
      </c>
      <c r="N129" s="169" t="s">
        <v>41</v>
      </c>
      <c r="O129" s="36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8" t="s">
        <v>122</v>
      </c>
      <c r="AT129" s="18" t="s">
        <v>117</v>
      </c>
      <c r="AU129" s="18" t="s">
        <v>79</v>
      </c>
      <c r="AY129" s="18" t="s">
        <v>115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8" t="s">
        <v>77</v>
      </c>
      <c r="BK129" s="172">
        <f>ROUND(I129*H129,2)</f>
        <v>0</v>
      </c>
      <c r="BL129" s="18" t="s">
        <v>122</v>
      </c>
      <c r="BM129" s="18" t="s">
        <v>203</v>
      </c>
    </row>
    <row r="130" spans="2:65" s="1" customFormat="1" ht="22.5" customHeight="1">
      <c r="B130" s="160"/>
      <c r="C130" s="161" t="s">
        <v>204</v>
      </c>
      <c r="D130" s="161" t="s">
        <v>117</v>
      </c>
      <c r="E130" s="162" t="s">
        <v>205</v>
      </c>
      <c r="F130" s="163" t="s">
        <v>206</v>
      </c>
      <c r="G130" s="164" t="s">
        <v>153</v>
      </c>
      <c r="H130" s="165">
        <v>0.15</v>
      </c>
      <c r="I130" s="166"/>
      <c r="J130" s="167">
        <f>ROUND(I130*H130,2)</f>
        <v>0</v>
      </c>
      <c r="K130" s="163" t="s">
        <v>121</v>
      </c>
      <c r="L130" s="35"/>
      <c r="M130" s="168" t="s">
        <v>3</v>
      </c>
      <c r="N130" s="169" t="s">
        <v>41</v>
      </c>
      <c r="O130" s="36"/>
      <c r="P130" s="170">
        <f>O130*H130</f>
        <v>0</v>
      </c>
      <c r="Q130" s="170">
        <v>1.05306</v>
      </c>
      <c r="R130" s="170">
        <f>Q130*H130</f>
        <v>0.15795900000000002</v>
      </c>
      <c r="S130" s="170">
        <v>0</v>
      </c>
      <c r="T130" s="171">
        <f>S130*H130</f>
        <v>0</v>
      </c>
      <c r="AR130" s="18" t="s">
        <v>122</v>
      </c>
      <c r="AT130" s="18" t="s">
        <v>117</v>
      </c>
      <c r="AU130" s="18" t="s">
        <v>79</v>
      </c>
      <c r="AY130" s="18" t="s">
        <v>115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18" t="s">
        <v>77</v>
      </c>
      <c r="BK130" s="172">
        <f>ROUND(I130*H130,2)</f>
        <v>0</v>
      </c>
      <c r="BL130" s="18" t="s">
        <v>122</v>
      </c>
      <c r="BM130" s="18" t="s">
        <v>207</v>
      </c>
    </row>
    <row r="131" spans="2:63" s="10" customFormat="1" ht="29.25" customHeight="1">
      <c r="B131" s="146"/>
      <c r="D131" s="157" t="s">
        <v>69</v>
      </c>
      <c r="E131" s="158" t="s">
        <v>122</v>
      </c>
      <c r="F131" s="158" t="s">
        <v>208</v>
      </c>
      <c r="I131" s="149"/>
      <c r="J131" s="159">
        <f>BK131</f>
        <v>0</v>
      </c>
      <c r="L131" s="146"/>
      <c r="M131" s="151"/>
      <c r="N131" s="152"/>
      <c r="O131" s="152"/>
      <c r="P131" s="153">
        <f>SUM(P132:P134)</f>
        <v>0</v>
      </c>
      <c r="Q131" s="152"/>
      <c r="R131" s="153">
        <f>SUM(R132:R134)</f>
        <v>2.39379</v>
      </c>
      <c r="S131" s="152"/>
      <c r="T131" s="154">
        <f>SUM(T132:T134)</f>
        <v>0</v>
      </c>
      <c r="AR131" s="147" t="s">
        <v>77</v>
      </c>
      <c r="AT131" s="155" t="s">
        <v>69</v>
      </c>
      <c r="AU131" s="155" t="s">
        <v>77</v>
      </c>
      <c r="AY131" s="147" t="s">
        <v>115</v>
      </c>
      <c r="BK131" s="156">
        <f>SUM(BK132:BK134)</f>
        <v>0</v>
      </c>
    </row>
    <row r="132" spans="2:65" s="1" customFormat="1" ht="22.5" customHeight="1">
      <c r="B132" s="160"/>
      <c r="C132" s="161" t="s">
        <v>209</v>
      </c>
      <c r="D132" s="161" t="s">
        <v>117</v>
      </c>
      <c r="E132" s="162" t="s">
        <v>210</v>
      </c>
      <c r="F132" s="163" t="s">
        <v>211</v>
      </c>
      <c r="G132" s="164" t="s">
        <v>120</v>
      </c>
      <c r="H132" s="165">
        <v>10.5</v>
      </c>
      <c r="I132" s="166"/>
      <c r="J132" s="167">
        <f>ROUND(I132*H132,2)</f>
        <v>0</v>
      </c>
      <c r="K132" s="163" t="s">
        <v>121</v>
      </c>
      <c r="L132" s="35"/>
      <c r="M132" s="168" t="s">
        <v>3</v>
      </c>
      <c r="N132" s="169" t="s">
        <v>41</v>
      </c>
      <c r="O132" s="36"/>
      <c r="P132" s="170">
        <f>O132*H132</f>
        <v>0</v>
      </c>
      <c r="Q132" s="170">
        <v>0.22798</v>
      </c>
      <c r="R132" s="170">
        <f>Q132*H132</f>
        <v>2.39379</v>
      </c>
      <c r="S132" s="170">
        <v>0</v>
      </c>
      <c r="T132" s="171">
        <f>S132*H132</f>
        <v>0</v>
      </c>
      <c r="AR132" s="18" t="s">
        <v>122</v>
      </c>
      <c r="AT132" s="18" t="s">
        <v>117</v>
      </c>
      <c r="AU132" s="18" t="s">
        <v>79</v>
      </c>
      <c r="AY132" s="18" t="s">
        <v>115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8" t="s">
        <v>77</v>
      </c>
      <c r="BK132" s="172">
        <f>ROUND(I132*H132,2)</f>
        <v>0</v>
      </c>
      <c r="BL132" s="18" t="s">
        <v>122</v>
      </c>
      <c r="BM132" s="18" t="s">
        <v>212</v>
      </c>
    </row>
    <row r="133" spans="2:51" s="11" customFormat="1" ht="13.5">
      <c r="B133" s="173"/>
      <c r="D133" s="174" t="s">
        <v>127</v>
      </c>
      <c r="E133" s="175" t="s">
        <v>3</v>
      </c>
      <c r="F133" s="176" t="s">
        <v>213</v>
      </c>
      <c r="H133" s="177">
        <v>10.5</v>
      </c>
      <c r="I133" s="178"/>
      <c r="L133" s="173"/>
      <c r="M133" s="179"/>
      <c r="N133" s="180"/>
      <c r="O133" s="180"/>
      <c r="P133" s="180"/>
      <c r="Q133" s="180"/>
      <c r="R133" s="180"/>
      <c r="S133" s="180"/>
      <c r="T133" s="181"/>
      <c r="AT133" s="175" t="s">
        <v>127</v>
      </c>
      <c r="AU133" s="175" t="s">
        <v>79</v>
      </c>
      <c r="AV133" s="11" t="s">
        <v>79</v>
      </c>
      <c r="AW133" s="11" t="s">
        <v>33</v>
      </c>
      <c r="AX133" s="11" t="s">
        <v>70</v>
      </c>
      <c r="AY133" s="175" t="s">
        <v>115</v>
      </c>
    </row>
    <row r="134" spans="2:51" s="12" customFormat="1" ht="13.5">
      <c r="B134" s="182"/>
      <c r="D134" s="174" t="s">
        <v>127</v>
      </c>
      <c r="E134" s="202" t="s">
        <v>3</v>
      </c>
      <c r="F134" s="203" t="s">
        <v>130</v>
      </c>
      <c r="H134" s="204">
        <v>10.5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91" t="s">
        <v>127</v>
      </c>
      <c r="AU134" s="191" t="s">
        <v>79</v>
      </c>
      <c r="AV134" s="12" t="s">
        <v>122</v>
      </c>
      <c r="AW134" s="12" t="s">
        <v>33</v>
      </c>
      <c r="AX134" s="12" t="s">
        <v>77</v>
      </c>
      <c r="AY134" s="191" t="s">
        <v>115</v>
      </c>
    </row>
    <row r="135" spans="2:63" s="10" customFormat="1" ht="29.25" customHeight="1">
      <c r="B135" s="146"/>
      <c r="D135" s="157" t="s">
        <v>69</v>
      </c>
      <c r="E135" s="158" t="s">
        <v>141</v>
      </c>
      <c r="F135" s="158" t="s">
        <v>214</v>
      </c>
      <c r="I135" s="149"/>
      <c r="J135" s="159">
        <f>BK135</f>
        <v>0</v>
      </c>
      <c r="L135" s="146"/>
      <c r="M135" s="151"/>
      <c r="N135" s="152"/>
      <c r="O135" s="152"/>
      <c r="P135" s="153">
        <f>SUM(P136:P140)</f>
        <v>0</v>
      </c>
      <c r="Q135" s="152"/>
      <c r="R135" s="153">
        <f>SUM(R136:R140)</f>
        <v>15.33319</v>
      </c>
      <c r="S135" s="152"/>
      <c r="T135" s="154">
        <f>SUM(T136:T140)</f>
        <v>0</v>
      </c>
      <c r="AR135" s="147" t="s">
        <v>77</v>
      </c>
      <c r="AT135" s="155" t="s">
        <v>69</v>
      </c>
      <c r="AU135" s="155" t="s">
        <v>77</v>
      </c>
      <c r="AY135" s="147" t="s">
        <v>115</v>
      </c>
      <c r="BK135" s="156">
        <f>SUM(BK136:BK140)</f>
        <v>0</v>
      </c>
    </row>
    <row r="136" spans="2:65" s="1" customFormat="1" ht="22.5" customHeight="1">
      <c r="B136" s="160"/>
      <c r="C136" s="161" t="s">
        <v>215</v>
      </c>
      <c r="D136" s="161" t="s">
        <v>117</v>
      </c>
      <c r="E136" s="162" t="s">
        <v>216</v>
      </c>
      <c r="F136" s="163" t="s">
        <v>217</v>
      </c>
      <c r="G136" s="164" t="s">
        <v>120</v>
      </c>
      <c r="H136" s="165">
        <v>19</v>
      </c>
      <c r="I136" s="166"/>
      <c r="J136" s="167">
        <f>ROUND(I136*H136,2)</f>
        <v>0</v>
      </c>
      <c r="K136" s="163" t="s">
        <v>121</v>
      </c>
      <c r="L136" s="35"/>
      <c r="M136" s="168" t="s">
        <v>3</v>
      </c>
      <c r="N136" s="169" t="s">
        <v>41</v>
      </c>
      <c r="O136" s="36"/>
      <c r="P136" s="170">
        <f>O136*H136</f>
        <v>0</v>
      </c>
      <c r="Q136" s="170">
        <v>0.567</v>
      </c>
      <c r="R136" s="170">
        <f>Q136*H136</f>
        <v>10.773</v>
      </c>
      <c r="S136" s="170">
        <v>0</v>
      </c>
      <c r="T136" s="171">
        <f>S136*H136</f>
        <v>0</v>
      </c>
      <c r="AR136" s="18" t="s">
        <v>122</v>
      </c>
      <c r="AT136" s="18" t="s">
        <v>117</v>
      </c>
      <c r="AU136" s="18" t="s">
        <v>79</v>
      </c>
      <c r="AY136" s="18" t="s">
        <v>115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8" t="s">
        <v>77</v>
      </c>
      <c r="BK136" s="172">
        <f>ROUND(I136*H136,2)</f>
        <v>0</v>
      </c>
      <c r="BL136" s="18" t="s">
        <v>122</v>
      </c>
      <c r="BM136" s="18" t="s">
        <v>218</v>
      </c>
    </row>
    <row r="137" spans="2:65" s="1" customFormat="1" ht="22.5" customHeight="1">
      <c r="B137" s="160"/>
      <c r="C137" s="161" t="s">
        <v>8</v>
      </c>
      <c r="D137" s="161" t="s">
        <v>117</v>
      </c>
      <c r="E137" s="162" t="s">
        <v>219</v>
      </c>
      <c r="F137" s="163" t="s">
        <v>220</v>
      </c>
      <c r="G137" s="164" t="s">
        <v>120</v>
      </c>
      <c r="H137" s="165">
        <v>19</v>
      </c>
      <c r="I137" s="166"/>
      <c r="J137" s="167">
        <f>ROUND(I137*H137,2)</f>
        <v>0</v>
      </c>
      <c r="K137" s="163" t="s">
        <v>121</v>
      </c>
      <c r="L137" s="35"/>
      <c r="M137" s="168" t="s">
        <v>3</v>
      </c>
      <c r="N137" s="169" t="s">
        <v>41</v>
      </c>
      <c r="O137" s="36"/>
      <c r="P137" s="170">
        <f>O137*H137</f>
        <v>0</v>
      </c>
      <c r="Q137" s="170">
        <v>0.00601</v>
      </c>
      <c r="R137" s="170">
        <f>Q137*H137</f>
        <v>0.11419</v>
      </c>
      <c r="S137" s="170">
        <v>0</v>
      </c>
      <c r="T137" s="171">
        <f>S137*H137</f>
        <v>0</v>
      </c>
      <c r="AR137" s="18" t="s">
        <v>122</v>
      </c>
      <c r="AT137" s="18" t="s">
        <v>117</v>
      </c>
      <c r="AU137" s="18" t="s">
        <v>79</v>
      </c>
      <c r="AY137" s="18" t="s">
        <v>115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8" t="s">
        <v>77</v>
      </c>
      <c r="BK137" s="172">
        <f>ROUND(I137*H137,2)</f>
        <v>0</v>
      </c>
      <c r="BL137" s="18" t="s">
        <v>122</v>
      </c>
      <c r="BM137" s="18" t="s">
        <v>221</v>
      </c>
    </row>
    <row r="138" spans="2:65" s="1" customFormat="1" ht="22.5" customHeight="1">
      <c r="B138" s="160"/>
      <c r="C138" s="161" t="s">
        <v>222</v>
      </c>
      <c r="D138" s="161" t="s">
        <v>117</v>
      </c>
      <c r="E138" s="162" t="s">
        <v>223</v>
      </c>
      <c r="F138" s="163" t="s">
        <v>224</v>
      </c>
      <c r="G138" s="164" t="s">
        <v>120</v>
      </c>
      <c r="H138" s="165">
        <v>19</v>
      </c>
      <c r="I138" s="166"/>
      <c r="J138" s="167">
        <f>ROUND(I138*H138,2)</f>
        <v>0</v>
      </c>
      <c r="K138" s="163" t="s">
        <v>121</v>
      </c>
      <c r="L138" s="35"/>
      <c r="M138" s="168" t="s">
        <v>3</v>
      </c>
      <c r="N138" s="169" t="s">
        <v>41</v>
      </c>
      <c r="O138" s="36"/>
      <c r="P138" s="170">
        <f>O138*H138</f>
        <v>0</v>
      </c>
      <c r="Q138" s="170">
        <v>0.00061</v>
      </c>
      <c r="R138" s="170">
        <f>Q138*H138</f>
        <v>0.01159</v>
      </c>
      <c r="S138" s="170">
        <v>0</v>
      </c>
      <c r="T138" s="171">
        <f>S138*H138</f>
        <v>0</v>
      </c>
      <c r="AR138" s="18" t="s">
        <v>122</v>
      </c>
      <c r="AT138" s="18" t="s">
        <v>117</v>
      </c>
      <c r="AU138" s="18" t="s">
        <v>79</v>
      </c>
      <c r="AY138" s="18" t="s">
        <v>115</v>
      </c>
      <c r="BE138" s="172">
        <f>IF(N138="základní",J138,0)</f>
        <v>0</v>
      </c>
      <c r="BF138" s="172">
        <f>IF(N138="snížená",J138,0)</f>
        <v>0</v>
      </c>
      <c r="BG138" s="172">
        <f>IF(N138="zákl. přenesená",J138,0)</f>
        <v>0</v>
      </c>
      <c r="BH138" s="172">
        <f>IF(N138="sníž. přenesená",J138,0)</f>
        <v>0</v>
      </c>
      <c r="BI138" s="172">
        <f>IF(N138="nulová",J138,0)</f>
        <v>0</v>
      </c>
      <c r="BJ138" s="18" t="s">
        <v>77</v>
      </c>
      <c r="BK138" s="172">
        <f>ROUND(I138*H138,2)</f>
        <v>0</v>
      </c>
      <c r="BL138" s="18" t="s">
        <v>122</v>
      </c>
      <c r="BM138" s="18" t="s">
        <v>225</v>
      </c>
    </row>
    <row r="139" spans="2:65" s="1" customFormat="1" ht="31.5" customHeight="1">
      <c r="B139" s="160"/>
      <c r="C139" s="161" t="s">
        <v>226</v>
      </c>
      <c r="D139" s="161" t="s">
        <v>117</v>
      </c>
      <c r="E139" s="162" t="s">
        <v>227</v>
      </c>
      <c r="F139" s="163" t="s">
        <v>228</v>
      </c>
      <c r="G139" s="164" t="s">
        <v>120</v>
      </c>
      <c r="H139" s="165">
        <v>19</v>
      </c>
      <c r="I139" s="166"/>
      <c r="J139" s="167">
        <f>ROUND(I139*H139,2)</f>
        <v>0</v>
      </c>
      <c r="K139" s="163" t="s">
        <v>121</v>
      </c>
      <c r="L139" s="35"/>
      <c r="M139" s="168" t="s">
        <v>3</v>
      </c>
      <c r="N139" s="169" t="s">
        <v>41</v>
      </c>
      <c r="O139" s="36"/>
      <c r="P139" s="170">
        <f>O139*H139</f>
        <v>0</v>
      </c>
      <c r="Q139" s="170">
        <v>0.10373</v>
      </c>
      <c r="R139" s="170">
        <f>Q139*H139</f>
        <v>1.9708700000000001</v>
      </c>
      <c r="S139" s="170">
        <v>0</v>
      </c>
      <c r="T139" s="171">
        <f>S139*H139</f>
        <v>0</v>
      </c>
      <c r="AR139" s="18" t="s">
        <v>122</v>
      </c>
      <c r="AT139" s="18" t="s">
        <v>117</v>
      </c>
      <c r="AU139" s="18" t="s">
        <v>79</v>
      </c>
      <c r="AY139" s="18" t="s">
        <v>115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8" t="s">
        <v>77</v>
      </c>
      <c r="BK139" s="172">
        <f>ROUND(I139*H139,2)</f>
        <v>0</v>
      </c>
      <c r="BL139" s="18" t="s">
        <v>122</v>
      </c>
      <c r="BM139" s="18" t="s">
        <v>229</v>
      </c>
    </row>
    <row r="140" spans="2:65" s="1" customFormat="1" ht="22.5" customHeight="1">
      <c r="B140" s="160"/>
      <c r="C140" s="161" t="s">
        <v>230</v>
      </c>
      <c r="D140" s="161" t="s">
        <v>117</v>
      </c>
      <c r="E140" s="162" t="s">
        <v>231</v>
      </c>
      <c r="F140" s="163" t="s">
        <v>232</v>
      </c>
      <c r="G140" s="164" t="s">
        <v>120</v>
      </c>
      <c r="H140" s="165">
        <v>19</v>
      </c>
      <c r="I140" s="166"/>
      <c r="J140" s="167">
        <f>ROUND(I140*H140,2)</f>
        <v>0</v>
      </c>
      <c r="K140" s="163" t="s">
        <v>121</v>
      </c>
      <c r="L140" s="35"/>
      <c r="M140" s="168" t="s">
        <v>3</v>
      </c>
      <c r="N140" s="169" t="s">
        <v>41</v>
      </c>
      <c r="O140" s="36"/>
      <c r="P140" s="170">
        <f>O140*H140</f>
        <v>0</v>
      </c>
      <c r="Q140" s="170">
        <v>0.12966</v>
      </c>
      <c r="R140" s="170">
        <f>Q140*H140</f>
        <v>2.46354</v>
      </c>
      <c r="S140" s="170">
        <v>0</v>
      </c>
      <c r="T140" s="171">
        <f>S140*H140</f>
        <v>0</v>
      </c>
      <c r="AR140" s="18" t="s">
        <v>122</v>
      </c>
      <c r="AT140" s="18" t="s">
        <v>117</v>
      </c>
      <c r="AU140" s="18" t="s">
        <v>79</v>
      </c>
      <c r="AY140" s="18" t="s">
        <v>115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8" t="s">
        <v>77</v>
      </c>
      <c r="BK140" s="172">
        <f>ROUND(I140*H140,2)</f>
        <v>0</v>
      </c>
      <c r="BL140" s="18" t="s">
        <v>122</v>
      </c>
      <c r="BM140" s="18" t="s">
        <v>233</v>
      </c>
    </row>
    <row r="141" spans="2:63" s="10" customFormat="1" ht="29.25" customHeight="1">
      <c r="B141" s="146"/>
      <c r="D141" s="157" t="s">
        <v>69</v>
      </c>
      <c r="E141" s="158" t="s">
        <v>160</v>
      </c>
      <c r="F141" s="158" t="s">
        <v>234</v>
      </c>
      <c r="I141" s="149"/>
      <c r="J141" s="159">
        <f>BK141</f>
        <v>0</v>
      </c>
      <c r="L141" s="146"/>
      <c r="M141" s="151"/>
      <c r="N141" s="152"/>
      <c r="O141" s="152"/>
      <c r="P141" s="153">
        <f>SUM(P142:P147)</f>
        <v>0</v>
      </c>
      <c r="Q141" s="152"/>
      <c r="R141" s="153">
        <f>SUM(R142:R147)</f>
        <v>0.00512</v>
      </c>
      <c r="S141" s="152"/>
      <c r="T141" s="154">
        <f>SUM(T142:T147)</f>
        <v>0</v>
      </c>
      <c r="AR141" s="147" t="s">
        <v>77</v>
      </c>
      <c r="AT141" s="155" t="s">
        <v>69</v>
      </c>
      <c r="AU141" s="155" t="s">
        <v>77</v>
      </c>
      <c r="AY141" s="147" t="s">
        <v>115</v>
      </c>
      <c r="BK141" s="156">
        <f>SUM(BK142:BK147)</f>
        <v>0</v>
      </c>
    </row>
    <row r="142" spans="2:65" s="1" customFormat="1" ht="22.5" customHeight="1">
      <c r="B142" s="160"/>
      <c r="C142" s="161" t="s">
        <v>235</v>
      </c>
      <c r="D142" s="161" t="s">
        <v>117</v>
      </c>
      <c r="E142" s="162" t="s">
        <v>236</v>
      </c>
      <c r="F142" s="163" t="s">
        <v>237</v>
      </c>
      <c r="G142" s="164" t="s">
        <v>238</v>
      </c>
      <c r="H142" s="165">
        <v>39</v>
      </c>
      <c r="I142" s="166"/>
      <c r="J142" s="167">
        <f>ROUND(I142*H142,2)</f>
        <v>0</v>
      </c>
      <c r="K142" s="163" t="s">
        <v>121</v>
      </c>
      <c r="L142" s="35"/>
      <c r="M142" s="168" t="s">
        <v>3</v>
      </c>
      <c r="N142" s="169" t="s">
        <v>41</v>
      </c>
      <c r="O142" s="36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AR142" s="18" t="s">
        <v>122</v>
      </c>
      <c r="AT142" s="18" t="s">
        <v>117</v>
      </c>
      <c r="AU142" s="18" t="s">
        <v>79</v>
      </c>
      <c r="AY142" s="18" t="s">
        <v>115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18" t="s">
        <v>77</v>
      </c>
      <c r="BK142" s="172">
        <f>ROUND(I142*H142,2)</f>
        <v>0</v>
      </c>
      <c r="BL142" s="18" t="s">
        <v>122</v>
      </c>
      <c r="BM142" s="18" t="s">
        <v>239</v>
      </c>
    </row>
    <row r="143" spans="2:51" s="11" customFormat="1" ht="13.5">
      <c r="B143" s="173"/>
      <c r="D143" s="174" t="s">
        <v>127</v>
      </c>
      <c r="E143" s="175" t="s">
        <v>3</v>
      </c>
      <c r="F143" s="176" t="s">
        <v>240</v>
      </c>
      <c r="H143" s="177">
        <v>32</v>
      </c>
      <c r="I143" s="178"/>
      <c r="L143" s="173"/>
      <c r="M143" s="179"/>
      <c r="N143" s="180"/>
      <c r="O143" s="180"/>
      <c r="P143" s="180"/>
      <c r="Q143" s="180"/>
      <c r="R143" s="180"/>
      <c r="S143" s="180"/>
      <c r="T143" s="181"/>
      <c r="AT143" s="175" t="s">
        <v>127</v>
      </c>
      <c r="AU143" s="175" t="s">
        <v>79</v>
      </c>
      <c r="AV143" s="11" t="s">
        <v>79</v>
      </c>
      <c r="AW143" s="11" t="s">
        <v>33</v>
      </c>
      <c r="AX143" s="11" t="s">
        <v>70</v>
      </c>
      <c r="AY143" s="175" t="s">
        <v>115</v>
      </c>
    </row>
    <row r="144" spans="2:51" s="11" customFormat="1" ht="13.5">
      <c r="B144" s="173"/>
      <c r="D144" s="174" t="s">
        <v>127</v>
      </c>
      <c r="E144" s="175" t="s">
        <v>3</v>
      </c>
      <c r="F144" s="176" t="s">
        <v>241</v>
      </c>
      <c r="H144" s="177">
        <v>7</v>
      </c>
      <c r="I144" s="178"/>
      <c r="L144" s="173"/>
      <c r="M144" s="179"/>
      <c r="N144" s="180"/>
      <c r="O144" s="180"/>
      <c r="P144" s="180"/>
      <c r="Q144" s="180"/>
      <c r="R144" s="180"/>
      <c r="S144" s="180"/>
      <c r="T144" s="181"/>
      <c r="AT144" s="175" t="s">
        <v>127</v>
      </c>
      <c r="AU144" s="175" t="s">
        <v>79</v>
      </c>
      <c r="AV144" s="11" t="s">
        <v>79</v>
      </c>
      <c r="AW144" s="11" t="s">
        <v>33</v>
      </c>
      <c r="AX144" s="11" t="s">
        <v>70</v>
      </c>
      <c r="AY144" s="175" t="s">
        <v>115</v>
      </c>
    </row>
    <row r="145" spans="2:51" s="12" customFormat="1" ht="13.5">
      <c r="B145" s="182"/>
      <c r="D145" s="183" t="s">
        <v>127</v>
      </c>
      <c r="E145" s="184" t="s">
        <v>3</v>
      </c>
      <c r="F145" s="185" t="s">
        <v>130</v>
      </c>
      <c r="H145" s="186">
        <v>39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91" t="s">
        <v>127</v>
      </c>
      <c r="AU145" s="191" t="s">
        <v>79</v>
      </c>
      <c r="AV145" s="12" t="s">
        <v>122</v>
      </c>
      <c r="AW145" s="12" t="s">
        <v>33</v>
      </c>
      <c r="AX145" s="12" t="s">
        <v>77</v>
      </c>
      <c r="AY145" s="191" t="s">
        <v>115</v>
      </c>
    </row>
    <row r="146" spans="2:65" s="1" customFormat="1" ht="22.5" customHeight="1">
      <c r="B146" s="160"/>
      <c r="C146" s="161" t="s">
        <v>242</v>
      </c>
      <c r="D146" s="161" t="s">
        <v>117</v>
      </c>
      <c r="E146" s="162" t="s">
        <v>243</v>
      </c>
      <c r="F146" s="163" t="s">
        <v>244</v>
      </c>
      <c r="G146" s="164" t="s">
        <v>245</v>
      </c>
      <c r="H146" s="165">
        <v>16</v>
      </c>
      <c r="I146" s="166"/>
      <c r="J146" s="167">
        <f>ROUND(I146*H146,2)</f>
        <v>0</v>
      </c>
      <c r="K146" s="163" t="s">
        <v>121</v>
      </c>
      <c r="L146" s="35"/>
      <c r="M146" s="168" t="s">
        <v>3</v>
      </c>
      <c r="N146" s="169" t="s">
        <v>41</v>
      </c>
      <c r="O146" s="36"/>
      <c r="P146" s="170">
        <f>O146*H146</f>
        <v>0</v>
      </c>
      <c r="Q146" s="170">
        <v>5E-05</v>
      </c>
      <c r="R146" s="170">
        <f>Q146*H146</f>
        <v>0.0008</v>
      </c>
      <c r="S146" s="170">
        <v>0</v>
      </c>
      <c r="T146" s="171">
        <f>S146*H146</f>
        <v>0</v>
      </c>
      <c r="AR146" s="18" t="s">
        <v>122</v>
      </c>
      <c r="AT146" s="18" t="s">
        <v>117</v>
      </c>
      <c r="AU146" s="18" t="s">
        <v>79</v>
      </c>
      <c r="AY146" s="18" t="s">
        <v>115</v>
      </c>
      <c r="BE146" s="172">
        <f>IF(N146="základní",J146,0)</f>
        <v>0</v>
      </c>
      <c r="BF146" s="172">
        <f>IF(N146="snížená",J146,0)</f>
        <v>0</v>
      </c>
      <c r="BG146" s="172">
        <f>IF(N146="zákl. přenesená",J146,0)</f>
        <v>0</v>
      </c>
      <c r="BH146" s="172">
        <f>IF(N146="sníž. přenesená",J146,0)</f>
        <v>0</v>
      </c>
      <c r="BI146" s="172">
        <f>IF(N146="nulová",J146,0)</f>
        <v>0</v>
      </c>
      <c r="BJ146" s="18" t="s">
        <v>77</v>
      </c>
      <c r="BK146" s="172">
        <f>ROUND(I146*H146,2)</f>
        <v>0</v>
      </c>
      <c r="BL146" s="18" t="s">
        <v>122</v>
      </c>
      <c r="BM146" s="18" t="s">
        <v>246</v>
      </c>
    </row>
    <row r="147" spans="2:65" s="1" customFormat="1" ht="22.5" customHeight="1">
      <c r="B147" s="160"/>
      <c r="C147" s="161" t="s">
        <v>247</v>
      </c>
      <c r="D147" s="161" t="s">
        <v>117</v>
      </c>
      <c r="E147" s="162" t="s">
        <v>248</v>
      </c>
      <c r="F147" s="163" t="s">
        <v>249</v>
      </c>
      <c r="G147" s="164" t="s">
        <v>245</v>
      </c>
      <c r="H147" s="165">
        <v>16</v>
      </c>
      <c r="I147" s="166"/>
      <c r="J147" s="167">
        <f>ROUND(I147*H147,2)</f>
        <v>0</v>
      </c>
      <c r="K147" s="163" t="s">
        <v>121</v>
      </c>
      <c r="L147" s="35"/>
      <c r="M147" s="168" t="s">
        <v>3</v>
      </c>
      <c r="N147" s="169" t="s">
        <v>41</v>
      </c>
      <c r="O147" s="36"/>
      <c r="P147" s="170">
        <f>O147*H147</f>
        <v>0</v>
      </c>
      <c r="Q147" s="170">
        <v>0.00027</v>
      </c>
      <c r="R147" s="170">
        <f>Q147*H147</f>
        <v>0.00432</v>
      </c>
      <c r="S147" s="170">
        <v>0</v>
      </c>
      <c r="T147" s="171">
        <f>S147*H147</f>
        <v>0</v>
      </c>
      <c r="AR147" s="18" t="s">
        <v>122</v>
      </c>
      <c r="AT147" s="18" t="s">
        <v>117</v>
      </c>
      <c r="AU147" s="18" t="s">
        <v>79</v>
      </c>
      <c r="AY147" s="18" t="s">
        <v>115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8" t="s">
        <v>77</v>
      </c>
      <c r="BK147" s="172">
        <f>ROUND(I147*H147,2)</f>
        <v>0</v>
      </c>
      <c r="BL147" s="18" t="s">
        <v>122</v>
      </c>
      <c r="BM147" s="18" t="s">
        <v>250</v>
      </c>
    </row>
    <row r="148" spans="2:63" s="10" customFormat="1" ht="29.25" customHeight="1">
      <c r="B148" s="146"/>
      <c r="D148" s="157" t="s">
        <v>69</v>
      </c>
      <c r="E148" s="158" t="s">
        <v>251</v>
      </c>
      <c r="F148" s="158" t="s">
        <v>252</v>
      </c>
      <c r="I148" s="149"/>
      <c r="J148" s="159">
        <f>BK148</f>
        <v>0</v>
      </c>
      <c r="L148" s="146"/>
      <c r="M148" s="151"/>
      <c r="N148" s="152"/>
      <c r="O148" s="152"/>
      <c r="P148" s="153">
        <f>SUM(P149:P153)</f>
        <v>0</v>
      </c>
      <c r="Q148" s="152"/>
      <c r="R148" s="153">
        <f>SUM(R149:R153)</f>
        <v>0</v>
      </c>
      <c r="S148" s="152"/>
      <c r="T148" s="154">
        <f>SUM(T149:T153)</f>
        <v>0</v>
      </c>
      <c r="AR148" s="147" t="s">
        <v>77</v>
      </c>
      <c r="AT148" s="155" t="s">
        <v>69</v>
      </c>
      <c r="AU148" s="155" t="s">
        <v>77</v>
      </c>
      <c r="AY148" s="147" t="s">
        <v>115</v>
      </c>
      <c r="BK148" s="156">
        <f>SUM(BK149:BK153)</f>
        <v>0</v>
      </c>
    </row>
    <row r="149" spans="2:65" s="1" customFormat="1" ht="22.5" customHeight="1">
      <c r="B149" s="160"/>
      <c r="C149" s="161" t="s">
        <v>253</v>
      </c>
      <c r="D149" s="161" t="s">
        <v>117</v>
      </c>
      <c r="E149" s="162" t="s">
        <v>254</v>
      </c>
      <c r="F149" s="163" t="s">
        <v>255</v>
      </c>
      <c r="G149" s="164" t="s">
        <v>153</v>
      </c>
      <c r="H149" s="165">
        <v>11.039</v>
      </c>
      <c r="I149" s="166"/>
      <c r="J149" s="167">
        <f>ROUND(I149*H149,2)</f>
        <v>0</v>
      </c>
      <c r="K149" s="163" t="s">
        <v>3</v>
      </c>
      <c r="L149" s="35"/>
      <c r="M149" s="168" t="s">
        <v>3</v>
      </c>
      <c r="N149" s="169" t="s">
        <v>41</v>
      </c>
      <c r="O149" s="36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8" t="s">
        <v>122</v>
      </c>
      <c r="AT149" s="18" t="s">
        <v>117</v>
      </c>
      <c r="AU149" s="18" t="s">
        <v>79</v>
      </c>
      <c r="AY149" s="18" t="s">
        <v>115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8" t="s">
        <v>77</v>
      </c>
      <c r="BK149" s="172">
        <f>ROUND(I149*H149,2)</f>
        <v>0</v>
      </c>
      <c r="BL149" s="18" t="s">
        <v>122</v>
      </c>
      <c r="BM149" s="18" t="s">
        <v>256</v>
      </c>
    </row>
    <row r="150" spans="2:65" s="1" customFormat="1" ht="22.5" customHeight="1">
      <c r="B150" s="160"/>
      <c r="C150" s="161" t="s">
        <v>257</v>
      </c>
      <c r="D150" s="161" t="s">
        <v>117</v>
      </c>
      <c r="E150" s="162" t="s">
        <v>258</v>
      </c>
      <c r="F150" s="163" t="s">
        <v>259</v>
      </c>
      <c r="G150" s="164" t="s">
        <v>153</v>
      </c>
      <c r="H150" s="165">
        <v>11.039</v>
      </c>
      <c r="I150" s="166"/>
      <c r="J150" s="167">
        <f>ROUND(I150*H150,2)</f>
        <v>0</v>
      </c>
      <c r="K150" s="163" t="s">
        <v>121</v>
      </c>
      <c r="L150" s="35"/>
      <c r="M150" s="168" t="s">
        <v>3</v>
      </c>
      <c r="N150" s="169" t="s">
        <v>41</v>
      </c>
      <c r="O150" s="36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AR150" s="18" t="s">
        <v>122</v>
      </c>
      <c r="AT150" s="18" t="s">
        <v>117</v>
      </c>
      <c r="AU150" s="18" t="s">
        <v>79</v>
      </c>
      <c r="AY150" s="18" t="s">
        <v>115</v>
      </c>
      <c r="BE150" s="172">
        <f>IF(N150="základní",J150,0)</f>
        <v>0</v>
      </c>
      <c r="BF150" s="172">
        <f>IF(N150="snížená",J150,0)</f>
        <v>0</v>
      </c>
      <c r="BG150" s="172">
        <f>IF(N150="zákl. přenesená",J150,0)</f>
        <v>0</v>
      </c>
      <c r="BH150" s="172">
        <f>IF(N150="sníž. přenesená",J150,0)</f>
        <v>0</v>
      </c>
      <c r="BI150" s="172">
        <f>IF(N150="nulová",J150,0)</f>
        <v>0</v>
      </c>
      <c r="BJ150" s="18" t="s">
        <v>77</v>
      </c>
      <c r="BK150" s="172">
        <f>ROUND(I150*H150,2)</f>
        <v>0</v>
      </c>
      <c r="BL150" s="18" t="s">
        <v>122</v>
      </c>
      <c r="BM150" s="18" t="s">
        <v>260</v>
      </c>
    </row>
    <row r="151" spans="2:65" s="1" customFormat="1" ht="22.5" customHeight="1">
      <c r="B151" s="160"/>
      <c r="C151" s="161" t="s">
        <v>261</v>
      </c>
      <c r="D151" s="161" t="s">
        <v>117</v>
      </c>
      <c r="E151" s="162" t="s">
        <v>262</v>
      </c>
      <c r="F151" s="163" t="s">
        <v>263</v>
      </c>
      <c r="G151" s="164" t="s">
        <v>153</v>
      </c>
      <c r="H151" s="165">
        <v>165.585</v>
      </c>
      <c r="I151" s="166"/>
      <c r="J151" s="167">
        <f>ROUND(I151*H151,2)</f>
        <v>0</v>
      </c>
      <c r="K151" s="163" t="s">
        <v>121</v>
      </c>
      <c r="L151" s="35"/>
      <c r="M151" s="168" t="s">
        <v>3</v>
      </c>
      <c r="N151" s="169" t="s">
        <v>41</v>
      </c>
      <c r="O151" s="36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AR151" s="18" t="s">
        <v>122</v>
      </c>
      <c r="AT151" s="18" t="s">
        <v>117</v>
      </c>
      <c r="AU151" s="18" t="s">
        <v>79</v>
      </c>
      <c r="AY151" s="18" t="s">
        <v>115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8" t="s">
        <v>77</v>
      </c>
      <c r="BK151" s="172">
        <f>ROUND(I151*H151,2)</f>
        <v>0</v>
      </c>
      <c r="BL151" s="18" t="s">
        <v>122</v>
      </c>
      <c r="BM151" s="18" t="s">
        <v>264</v>
      </c>
    </row>
    <row r="152" spans="2:51" s="11" customFormat="1" ht="13.5">
      <c r="B152" s="173"/>
      <c r="D152" s="183" t="s">
        <v>127</v>
      </c>
      <c r="F152" s="192" t="s">
        <v>265</v>
      </c>
      <c r="H152" s="193">
        <v>165.585</v>
      </c>
      <c r="I152" s="178"/>
      <c r="L152" s="173"/>
      <c r="M152" s="179"/>
      <c r="N152" s="180"/>
      <c r="O152" s="180"/>
      <c r="P152" s="180"/>
      <c r="Q152" s="180"/>
      <c r="R152" s="180"/>
      <c r="S152" s="180"/>
      <c r="T152" s="181"/>
      <c r="AT152" s="175" t="s">
        <v>127</v>
      </c>
      <c r="AU152" s="175" t="s">
        <v>79</v>
      </c>
      <c r="AV152" s="11" t="s">
        <v>79</v>
      </c>
      <c r="AW152" s="11" t="s">
        <v>4</v>
      </c>
      <c r="AX152" s="11" t="s">
        <v>77</v>
      </c>
      <c r="AY152" s="175" t="s">
        <v>115</v>
      </c>
    </row>
    <row r="153" spans="2:65" s="1" customFormat="1" ht="22.5" customHeight="1">
      <c r="B153" s="160"/>
      <c r="C153" s="161" t="s">
        <v>266</v>
      </c>
      <c r="D153" s="161" t="s">
        <v>117</v>
      </c>
      <c r="E153" s="162" t="s">
        <v>267</v>
      </c>
      <c r="F153" s="163" t="s">
        <v>268</v>
      </c>
      <c r="G153" s="164" t="s">
        <v>153</v>
      </c>
      <c r="H153" s="165">
        <v>11.039</v>
      </c>
      <c r="I153" s="166"/>
      <c r="J153" s="167">
        <f>ROUND(I153*H153,2)</f>
        <v>0</v>
      </c>
      <c r="K153" s="163" t="s">
        <v>121</v>
      </c>
      <c r="L153" s="35"/>
      <c r="M153" s="168" t="s">
        <v>3</v>
      </c>
      <c r="N153" s="169" t="s">
        <v>41</v>
      </c>
      <c r="O153" s="36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AR153" s="18" t="s">
        <v>122</v>
      </c>
      <c r="AT153" s="18" t="s">
        <v>117</v>
      </c>
      <c r="AU153" s="18" t="s">
        <v>79</v>
      </c>
      <c r="AY153" s="18" t="s">
        <v>115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18" t="s">
        <v>77</v>
      </c>
      <c r="BK153" s="172">
        <f>ROUND(I153*H153,2)</f>
        <v>0</v>
      </c>
      <c r="BL153" s="18" t="s">
        <v>122</v>
      </c>
      <c r="BM153" s="18" t="s">
        <v>269</v>
      </c>
    </row>
    <row r="154" spans="2:63" s="10" customFormat="1" ht="29.25" customHeight="1">
      <c r="B154" s="146"/>
      <c r="D154" s="157" t="s">
        <v>69</v>
      </c>
      <c r="E154" s="158" t="s">
        <v>270</v>
      </c>
      <c r="F154" s="158" t="s">
        <v>271</v>
      </c>
      <c r="I154" s="149"/>
      <c r="J154" s="159">
        <f>BK154</f>
        <v>0</v>
      </c>
      <c r="L154" s="146"/>
      <c r="M154" s="151"/>
      <c r="N154" s="152"/>
      <c r="O154" s="152"/>
      <c r="P154" s="153">
        <f>P155</f>
        <v>0</v>
      </c>
      <c r="Q154" s="152"/>
      <c r="R154" s="153">
        <f>R155</f>
        <v>0</v>
      </c>
      <c r="S154" s="152"/>
      <c r="T154" s="154">
        <f>T155</f>
        <v>0</v>
      </c>
      <c r="AR154" s="147" t="s">
        <v>77</v>
      </c>
      <c r="AT154" s="155" t="s">
        <v>69</v>
      </c>
      <c r="AU154" s="155" t="s">
        <v>77</v>
      </c>
      <c r="AY154" s="147" t="s">
        <v>115</v>
      </c>
      <c r="BK154" s="156">
        <f>BK155</f>
        <v>0</v>
      </c>
    </row>
    <row r="155" spans="2:65" s="1" customFormat="1" ht="22.5" customHeight="1">
      <c r="B155" s="160"/>
      <c r="C155" s="161" t="s">
        <v>272</v>
      </c>
      <c r="D155" s="161" t="s">
        <v>117</v>
      </c>
      <c r="E155" s="162" t="s">
        <v>273</v>
      </c>
      <c r="F155" s="163" t="s">
        <v>274</v>
      </c>
      <c r="G155" s="164" t="s">
        <v>153</v>
      </c>
      <c r="H155" s="165">
        <v>26.711</v>
      </c>
      <c r="I155" s="166"/>
      <c r="J155" s="167">
        <f>ROUND(I155*H155,2)</f>
        <v>0</v>
      </c>
      <c r="K155" s="163" t="s">
        <v>3</v>
      </c>
      <c r="L155" s="35"/>
      <c r="M155" s="168" t="s">
        <v>3</v>
      </c>
      <c r="N155" s="169" t="s">
        <v>41</v>
      </c>
      <c r="O155" s="36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AR155" s="18" t="s">
        <v>122</v>
      </c>
      <c r="AT155" s="18" t="s">
        <v>117</v>
      </c>
      <c r="AU155" s="18" t="s">
        <v>79</v>
      </c>
      <c r="AY155" s="18" t="s">
        <v>115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18" t="s">
        <v>77</v>
      </c>
      <c r="BK155" s="172">
        <f>ROUND(I155*H155,2)</f>
        <v>0</v>
      </c>
      <c r="BL155" s="18" t="s">
        <v>122</v>
      </c>
      <c r="BM155" s="18" t="s">
        <v>275</v>
      </c>
    </row>
    <row r="156" spans="2:63" s="10" customFormat="1" ht="36.75" customHeight="1">
      <c r="B156" s="146"/>
      <c r="D156" s="147" t="s">
        <v>69</v>
      </c>
      <c r="E156" s="148" t="s">
        <v>276</v>
      </c>
      <c r="F156" s="148" t="s">
        <v>277</v>
      </c>
      <c r="I156" s="149"/>
      <c r="J156" s="150">
        <f>BK156</f>
        <v>0</v>
      </c>
      <c r="L156" s="146"/>
      <c r="M156" s="151"/>
      <c r="N156" s="152"/>
      <c r="O156" s="152"/>
      <c r="P156" s="153">
        <f>P157</f>
        <v>0</v>
      </c>
      <c r="Q156" s="152"/>
      <c r="R156" s="153">
        <f>R157</f>
        <v>0</v>
      </c>
      <c r="S156" s="152"/>
      <c r="T156" s="154">
        <f>T157</f>
        <v>0</v>
      </c>
      <c r="AR156" s="147" t="s">
        <v>79</v>
      </c>
      <c r="AT156" s="155" t="s">
        <v>69</v>
      </c>
      <c r="AU156" s="155" t="s">
        <v>70</v>
      </c>
      <c r="AY156" s="147" t="s">
        <v>115</v>
      </c>
      <c r="BK156" s="156">
        <f>BK157</f>
        <v>0</v>
      </c>
    </row>
    <row r="157" spans="2:63" s="10" customFormat="1" ht="19.5" customHeight="1">
      <c r="B157" s="146"/>
      <c r="D157" s="157" t="s">
        <v>69</v>
      </c>
      <c r="E157" s="158" t="s">
        <v>278</v>
      </c>
      <c r="F157" s="158" t="s">
        <v>279</v>
      </c>
      <c r="I157" s="149"/>
      <c r="J157" s="159">
        <f>BK157</f>
        <v>0</v>
      </c>
      <c r="L157" s="146"/>
      <c r="M157" s="151"/>
      <c r="N157" s="152"/>
      <c r="O157" s="152"/>
      <c r="P157" s="153">
        <f>SUM(P158:P165)</f>
        <v>0</v>
      </c>
      <c r="Q157" s="152"/>
      <c r="R157" s="153">
        <f>SUM(R158:R165)</f>
        <v>0</v>
      </c>
      <c r="S157" s="152"/>
      <c r="T157" s="154">
        <f>SUM(T158:T165)</f>
        <v>0</v>
      </c>
      <c r="AR157" s="147" t="s">
        <v>79</v>
      </c>
      <c r="AT157" s="155" t="s">
        <v>69</v>
      </c>
      <c r="AU157" s="155" t="s">
        <v>77</v>
      </c>
      <c r="AY157" s="147" t="s">
        <v>115</v>
      </c>
      <c r="BK157" s="156">
        <f>SUM(BK158:BK165)</f>
        <v>0</v>
      </c>
    </row>
    <row r="158" spans="2:65" s="1" customFormat="1" ht="22.5" customHeight="1">
      <c r="B158" s="160"/>
      <c r="C158" s="161" t="s">
        <v>280</v>
      </c>
      <c r="D158" s="161" t="s">
        <v>117</v>
      </c>
      <c r="E158" s="162" t="s">
        <v>281</v>
      </c>
      <c r="F158" s="163" t="s">
        <v>282</v>
      </c>
      <c r="G158" s="164" t="s">
        <v>283</v>
      </c>
      <c r="H158" s="165">
        <v>13200</v>
      </c>
      <c r="I158" s="166"/>
      <c r="J158" s="167">
        <f>ROUND(I158*H158,2)</f>
        <v>0</v>
      </c>
      <c r="K158" s="163" t="s">
        <v>3</v>
      </c>
      <c r="L158" s="35"/>
      <c r="M158" s="168" t="s">
        <v>3</v>
      </c>
      <c r="N158" s="169" t="s">
        <v>41</v>
      </c>
      <c r="O158" s="36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AR158" s="18" t="s">
        <v>194</v>
      </c>
      <c r="AT158" s="18" t="s">
        <v>117</v>
      </c>
      <c r="AU158" s="18" t="s">
        <v>79</v>
      </c>
      <c r="AY158" s="18" t="s">
        <v>115</v>
      </c>
      <c r="BE158" s="172">
        <f>IF(N158="základní",J158,0)</f>
        <v>0</v>
      </c>
      <c r="BF158" s="172">
        <f>IF(N158="snížená",J158,0)</f>
        <v>0</v>
      </c>
      <c r="BG158" s="172">
        <f>IF(N158="zákl. přenesená",J158,0)</f>
        <v>0</v>
      </c>
      <c r="BH158" s="172">
        <f>IF(N158="sníž. přenesená",J158,0)</f>
        <v>0</v>
      </c>
      <c r="BI158" s="172">
        <f>IF(N158="nulová",J158,0)</f>
        <v>0</v>
      </c>
      <c r="BJ158" s="18" t="s">
        <v>77</v>
      </c>
      <c r="BK158" s="172">
        <f>ROUND(I158*H158,2)</f>
        <v>0</v>
      </c>
      <c r="BL158" s="18" t="s">
        <v>194</v>
      </c>
      <c r="BM158" s="18" t="s">
        <v>284</v>
      </c>
    </row>
    <row r="159" spans="2:47" s="1" customFormat="1" ht="135">
      <c r="B159" s="35"/>
      <c r="D159" s="174" t="s">
        <v>285</v>
      </c>
      <c r="F159" s="205" t="s">
        <v>286</v>
      </c>
      <c r="I159" s="206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285</v>
      </c>
      <c r="AU159" s="18" t="s">
        <v>79</v>
      </c>
    </row>
    <row r="160" spans="2:51" s="14" customFormat="1" ht="13.5">
      <c r="B160" s="207"/>
      <c r="D160" s="174" t="s">
        <v>127</v>
      </c>
      <c r="E160" s="208" t="s">
        <v>3</v>
      </c>
      <c r="F160" s="209" t="s">
        <v>287</v>
      </c>
      <c r="H160" s="210" t="s">
        <v>3</v>
      </c>
      <c r="I160" s="211"/>
      <c r="L160" s="207"/>
      <c r="M160" s="212"/>
      <c r="N160" s="213"/>
      <c r="O160" s="213"/>
      <c r="P160" s="213"/>
      <c r="Q160" s="213"/>
      <c r="R160" s="213"/>
      <c r="S160" s="213"/>
      <c r="T160" s="214"/>
      <c r="AT160" s="210" t="s">
        <v>127</v>
      </c>
      <c r="AU160" s="210" t="s">
        <v>79</v>
      </c>
      <c r="AV160" s="14" t="s">
        <v>77</v>
      </c>
      <c r="AW160" s="14" t="s">
        <v>33</v>
      </c>
      <c r="AX160" s="14" t="s">
        <v>70</v>
      </c>
      <c r="AY160" s="210" t="s">
        <v>115</v>
      </c>
    </row>
    <row r="161" spans="2:51" s="11" customFormat="1" ht="13.5">
      <c r="B161" s="173"/>
      <c r="D161" s="174" t="s">
        <v>127</v>
      </c>
      <c r="E161" s="175" t="s">
        <v>3</v>
      </c>
      <c r="F161" s="176" t="s">
        <v>288</v>
      </c>
      <c r="H161" s="177">
        <v>12000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75" t="s">
        <v>127</v>
      </c>
      <c r="AU161" s="175" t="s">
        <v>79</v>
      </c>
      <c r="AV161" s="11" t="s">
        <v>79</v>
      </c>
      <c r="AW161" s="11" t="s">
        <v>33</v>
      </c>
      <c r="AX161" s="11" t="s">
        <v>70</v>
      </c>
      <c r="AY161" s="175" t="s">
        <v>115</v>
      </c>
    </row>
    <row r="162" spans="2:51" s="13" customFormat="1" ht="13.5">
      <c r="B162" s="194"/>
      <c r="D162" s="174" t="s">
        <v>127</v>
      </c>
      <c r="E162" s="195" t="s">
        <v>3</v>
      </c>
      <c r="F162" s="196" t="s">
        <v>180</v>
      </c>
      <c r="H162" s="197">
        <v>12000</v>
      </c>
      <c r="I162" s="198"/>
      <c r="L162" s="194"/>
      <c r="M162" s="199"/>
      <c r="N162" s="200"/>
      <c r="O162" s="200"/>
      <c r="P162" s="200"/>
      <c r="Q162" s="200"/>
      <c r="R162" s="200"/>
      <c r="S162" s="200"/>
      <c r="T162" s="201"/>
      <c r="AT162" s="195" t="s">
        <v>127</v>
      </c>
      <c r="AU162" s="195" t="s">
        <v>79</v>
      </c>
      <c r="AV162" s="13" t="s">
        <v>131</v>
      </c>
      <c r="AW162" s="13" t="s">
        <v>33</v>
      </c>
      <c r="AX162" s="13" t="s">
        <v>70</v>
      </c>
      <c r="AY162" s="195" t="s">
        <v>115</v>
      </c>
    </row>
    <row r="163" spans="2:51" s="11" customFormat="1" ht="13.5">
      <c r="B163" s="173"/>
      <c r="D163" s="174" t="s">
        <v>127</v>
      </c>
      <c r="E163" s="175" t="s">
        <v>3</v>
      </c>
      <c r="F163" s="176" t="s">
        <v>289</v>
      </c>
      <c r="H163" s="177">
        <v>1200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75" t="s">
        <v>127</v>
      </c>
      <c r="AU163" s="175" t="s">
        <v>79</v>
      </c>
      <c r="AV163" s="11" t="s">
        <v>79</v>
      </c>
      <c r="AW163" s="11" t="s">
        <v>33</v>
      </c>
      <c r="AX163" s="11" t="s">
        <v>70</v>
      </c>
      <c r="AY163" s="175" t="s">
        <v>115</v>
      </c>
    </row>
    <row r="164" spans="2:51" s="12" customFormat="1" ht="13.5">
      <c r="B164" s="182"/>
      <c r="D164" s="183" t="s">
        <v>127</v>
      </c>
      <c r="E164" s="184" t="s">
        <v>3</v>
      </c>
      <c r="F164" s="185" t="s">
        <v>130</v>
      </c>
      <c r="H164" s="186">
        <v>13200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91" t="s">
        <v>127</v>
      </c>
      <c r="AU164" s="191" t="s">
        <v>79</v>
      </c>
      <c r="AV164" s="12" t="s">
        <v>122</v>
      </c>
      <c r="AW164" s="12" t="s">
        <v>33</v>
      </c>
      <c r="AX164" s="12" t="s">
        <v>77</v>
      </c>
      <c r="AY164" s="191" t="s">
        <v>115</v>
      </c>
    </row>
    <row r="165" spans="2:65" s="1" customFormat="1" ht="22.5" customHeight="1">
      <c r="B165" s="160"/>
      <c r="C165" s="161" t="s">
        <v>290</v>
      </c>
      <c r="D165" s="161" t="s">
        <v>117</v>
      </c>
      <c r="E165" s="162" t="s">
        <v>291</v>
      </c>
      <c r="F165" s="163" t="s">
        <v>292</v>
      </c>
      <c r="G165" s="164" t="s">
        <v>293</v>
      </c>
      <c r="H165" s="215"/>
      <c r="I165" s="166"/>
      <c r="J165" s="167">
        <f>ROUND(I165*H165,2)</f>
        <v>0</v>
      </c>
      <c r="K165" s="163" t="s">
        <v>121</v>
      </c>
      <c r="L165" s="35"/>
      <c r="M165" s="168" t="s">
        <v>3</v>
      </c>
      <c r="N165" s="216" t="s">
        <v>41</v>
      </c>
      <c r="O165" s="217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18" t="s">
        <v>194</v>
      </c>
      <c r="AT165" s="18" t="s">
        <v>117</v>
      </c>
      <c r="AU165" s="18" t="s">
        <v>79</v>
      </c>
      <c r="AY165" s="18" t="s">
        <v>115</v>
      </c>
      <c r="BE165" s="172">
        <f>IF(N165="základní",J165,0)</f>
        <v>0</v>
      </c>
      <c r="BF165" s="172">
        <f>IF(N165="snížená",J165,0)</f>
        <v>0</v>
      </c>
      <c r="BG165" s="172">
        <f>IF(N165="zákl. přenesená",J165,0)</f>
        <v>0</v>
      </c>
      <c r="BH165" s="172">
        <f>IF(N165="sníž. přenesená",J165,0)</f>
        <v>0</v>
      </c>
      <c r="BI165" s="172">
        <f>IF(N165="nulová",J165,0)</f>
        <v>0</v>
      </c>
      <c r="BJ165" s="18" t="s">
        <v>77</v>
      </c>
      <c r="BK165" s="172">
        <f>ROUND(I165*H165,2)</f>
        <v>0</v>
      </c>
      <c r="BL165" s="18" t="s">
        <v>194</v>
      </c>
      <c r="BM165" s="18" t="s">
        <v>294</v>
      </c>
    </row>
    <row r="166" spans="2:12" s="1" customFormat="1" ht="6.75" customHeight="1">
      <c r="B166" s="50"/>
      <c r="C166" s="51"/>
      <c r="D166" s="51"/>
      <c r="E166" s="51"/>
      <c r="F166" s="51"/>
      <c r="G166" s="51"/>
      <c r="H166" s="51"/>
      <c r="I166" s="113"/>
      <c r="J166" s="51"/>
      <c r="K166" s="51"/>
      <c r="L166" s="35"/>
    </row>
    <row r="167" ht="13.5">
      <c r="AT167" s="220"/>
    </row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  <col min="12" max="16384" width="9.3320312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280" customFormat="1" ht="45" customHeight="1">
      <c r="B3" s="277"/>
      <c r="C3" s="278" t="s">
        <v>302</v>
      </c>
      <c r="D3" s="278"/>
      <c r="E3" s="278"/>
      <c r="F3" s="278"/>
      <c r="G3" s="278"/>
      <c r="H3" s="278"/>
      <c r="I3" s="278"/>
      <c r="J3" s="278"/>
      <c r="K3" s="279"/>
    </row>
    <row r="4" spans="2:11" ht="25.5" customHeight="1">
      <c r="B4" s="281"/>
      <c r="C4" s="282" t="s">
        <v>303</v>
      </c>
      <c r="D4" s="282"/>
      <c r="E4" s="282"/>
      <c r="F4" s="282"/>
      <c r="G4" s="282"/>
      <c r="H4" s="282"/>
      <c r="I4" s="282"/>
      <c r="J4" s="282"/>
      <c r="K4" s="283"/>
    </row>
    <row r="5" spans="2:1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1"/>
      <c r="C6" s="285" t="s">
        <v>304</v>
      </c>
      <c r="D6" s="285"/>
      <c r="E6" s="285"/>
      <c r="F6" s="285"/>
      <c r="G6" s="285"/>
      <c r="H6" s="285"/>
      <c r="I6" s="285"/>
      <c r="J6" s="285"/>
      <c r="K6" s="283"/>
    </row>
    <row r="7" spans="2:11" ht="15" customHeight="1">
      <c r="B7" s="286"/>
      <c r="C7" s="285" t="s">
        <v>305</v>
      </c>
      <c r="D7" s="285"/>
      <c r="E7" s="285"/>
      <c r="F7" s="285"/>
      <c r="G7" s="285"/>
      <c r="H7" s="285"/>
      <c r="I7" s="285"/>
      <c r="J7" s="285"/>
      <c r="K7" s="283"/>
    </row>
    <row r="8" spans="2:11" ht="12.75" customHeight="1">
      <c r="B8" s="286"/>
      <c r="C8" s="287"/>
      <c r="D8" s="287"/>
      <c r="E8" s="287"/>
      <c r="F8" s="287"/>
      <c r="G8" s="287"/>
      <c r="H8" s="287"/>
      <c r="I8" s="287"/>
      <c r="J8" s="287"/>
      <c r="K8" s="283"/>
    </row>
    <row r="9" spans="2:11" ht="15" customHeight="1">
      <c r="B9" s="286"/>
      <c r="C9" s="285" t="s">
        <v>306</v>
      </c>
      <c r="D9" s="285"/>
      <c r="E9" s="285"/>
      <c r="F9" s="285"/>
      <c r="G9" s="285"/>
      <c r="H9" s="285"/>
      <c r="I9" s="285"/>
      <c r="J9" s="285"/>
      <c r="K9" s="283"/>
    </row>
    <row r="10" spans="2:11" ht="15" customHeight="1">
      <c r="B10" s="286"/>
      <c r="C10" s="287"/>
      <c r="D10" s="285" t="s">
        <v>307</v>
      </c>
      <c r="E10" s="285"/>
      <c r="F10" s="285"/>
      <c r="G10" s="285"/>
      <c r="H10" s="285"/>
      <c r="I10" s="285"/>
      <c r="J10" s="285"/>
      <c r="K10" s="283"/>
    </row>
    <row r="11" spans="2:11" ht="15" customHeight="1">
      <c r="B11" s="286"/>
      <c r="C11" s="288"/>
      <c r="D11" s="285" t="s">
        <v>308</v>
      </c>
      <c r="E11" s="285"/>
      <c r="F11" s="285"/>
      <c r="G11" s="285"/>
      <c r="H11" s="285"/>
      <c r="I11" s="285"/>
      <c r="J11" s="285"/>
      <c r="K11" s="283"/>
    </row>
    <row r="12" spans="2:11" ht="12.75" customHeight="1">
      <c r="B12" s="286"/>
      <c r="C12" s="288"/>
      <c r="D12" s="288"/>
      <c r="E12" s="288"/>
      <c r="F12" s="288"/>
      <c r="G12" s="288"/>
      <c r="H12" s="288"/>
      <c r="I12" s="288"/>
      <c r="J12" s="288"/>
      <c r="K12" s="283"/>
    </row>
    <row r="13" spans="2:11" ht="15" customHeight="1">
      <c r="B13" s="286"/>
      <c r="C13" s="288"/>
      <c r="D13" s="285" t="s">
        <v>309</v>
      </c>
      <c r="E13" s="285"/>
      <c r="F13" s="285"/>
      <c r="G13" s="285"/>
      <c r="H13" s="285"/>
      <c r="I13" s="285"/>
      <c r="J13" s="285"/>
      <c r="K13" s="283"/>
    </row>
    <row r="14" spans="2:11" ht="15" customHeight="1">
      <c r="B14" s="286"/>
      <c r="C14" s="288"/>
      <c r="D14" s="285" t="s">
        <v>310</v>
      </c>
      <c r="E14" s="285"/>
      <c r="F14" s="285"/>
      <c r="G14" s="285"/>
      <c r="H14" s="285"/>
      <c r="I14" s="285"/>
      <c r="J14" s="285"/>
      <c r="K14" s="283"/>
    </row>
    <row r="15" spans="2:11" ht="15" customHeight="1">
      <c r="B15" s="286"/>
      <c r="C15" s="288"/>
      <c r="D15" s="285" t="s">
        <v>311</v>
      </c>
      <c r="E15" s="285"/>
      <c r="F15" s="285"/>
      <c r="G15" s="285"/>
      <c r="H15" s="285"/>
      <c r="I15" s="285"/>
      <c r="J15" s="285"/>
      <c r="K15" s="283"/>
    </row>
    <row r="16" spans="2:11" ht="15" customHeight="1">
      <c r="B16" s="286"/>
      <c r="C16" s="288"/>
      <c r="D16" s="288"/>
      <c r="E16" s="289" t="s">
        <v>76</v>
      </c>
      <c r="F16" s="285" t="s">
        <v>312</v>
      </c>
      <c r="G16" s="285"/>
      <c r="H16" s="285"/>
      <c r="I16" s="285"/>
      <c r="J16" s="285"/>
      <c r="K16" s="283"/>
    </row>
    <row r="17" spans="2:11" ht="15" customHeight="1">
      <c r="B17" s="286"/>
      <c r="C17" s="288"/>
      <c r="D17" s="288"/>
      <c r="E17" s="289" t="s">
        <v>313</v>
      </c>
      <c r="F17" s="285" t="s">
        <v>314</v>
      </c>
      <c r="G17" s="285"/>
      <c r="H17" s="285"/>
      <c r="I17" s="285"/>
      <c r="J17" s="285"/>
      <c r="K17" s="283"/>
    </row>
    <row r="18" spans="2:11" ht="15" customHeight="1">
      <c r="B18" s="286"/>
      <c r="C18" s="288"/>
      <c r="D18" s="288"/>
      <c r="E18" s="289" t="s">
        <v>315</v>
      </c>
      <c r="F18" s="285" t="s">
        <v>316</v>
      </c>
      <c r="G18" s="285"/>
      <c r="H18" s="285"/>
      <c r="I18" s="285"/>
      <c r="J18" s="285"/>
      <c r="K18" s="283"/>
    </row>
    <row r="19" spans="2:11" ht="15" customHeight="1">
      <c r="B19" s="286"/>
      <c r="C19" s="288"/>
      <c r="D19" s="288"/>
      <c r="E19" s="289" t="s">
        <v>317</v>
      </c>
      <c r="F19" s="285" t="s">
        <v>318</v>
      </c>
      <c r="G19" s="285"/>
      <c r="H19" s="285"/>
      <c r="I19" s="285"/>
      <c r="J19" s="285"/>
      <c r="K19" s="283"/>
    </row>
    <row r="20" spans="2:11" ht="15" customHeight="1">
      <c r="B20" s="286"/>
      <c r="C20" s="288"/>
      <c r="D20" s="288"/>
      <c r="E20" s="289" t="s">
        <v>319</v>
      </c>
      <c r="F20" s="285" t="s">
        <v>320</v>
      </c>
      <c r="G20" s="285"/>
      <c r="H20" s="285"/>
      <c r="I20" s="285"/>
      <c r="J20" s="285"/>
      <c r="K20" s="283"/>
    </row>
    <row r="21" spans="2:11" ht="15" customHeight="1">
      <c r="B21" s="286"/>
      <c r="C21" s="288"/>
      <c r="D21" s="288"/>
      <c r="E21" s="289" t="s">
        <v>321</v>
      </c>
      <c r="F21" s="285" t="s">
        <v>322</v>
      </c>
      <c r="G21" s="285"/>
      <c r="H21" s="285"/>
      <c r="I21" s="285"/>
      <c r="J21" s="285"/>
      <c r="K21" s="283"/>
    </row>
    <row r="22" spans="2:11" ht="12.75" customHeight="1">
      <c r="B22" s="286"/>
      <c r="C22" s="288"/>
      <c r="D22" s="288"/>
      <c r="E22" s="288"/>
      <c r="F22" s="288"/>
      <c r="G22" s="288"/>
      <c r="H22" s="288"/>
      <c r="I22" s="288"/>
      <c r="J22" s="288"/>
      <c r="K22" s="283"/>
    </row>
    <row r="23" spans="2:11" ht="15" customHeight="1">
      <c r="B23" s="286"/>
      <c r="C23" s="285" t="s">
        <v>323</v>
      </c>
      <c r="D23" s="285"/>
      <c r="E23" s="285"/>
      <c r="F23" s="285"/>
      <c r="G23" s="285"/>
      <c r="H23" s="285"/>
      <c r="I23" s="285"/>
      <c r="J23" s="285"/>
      <c r="K23" s="283"/>
    </row>
    <row r="24" spans="2:11" ht="15" customHeight="1">
      <c r="B24" s="286"/>
      <c r="C24" s="285" t="s">
        <v>324</v>
      </c>
      <c r="D24" s="285"/>
      <c r="E24" s="285"/>
      <c r="F24" s="285"/>
      <c r="G24" s="285"/>
      <c r="H24" s="285"/>
      <c r="I24" s="285"/>
      <c r="J24" s="285"/>
      <c r="K24" s="283"/>
    </row>
    <row r="25" spans="2:11" ht="15" customHeight="1">
      <c r="B25" s="286"/>
      <c r="C25" s="287"/>
      <c r="D25" s="285" t="s">
        <v>325</v>
      </c>
      <c r="E25" s="285"/>
      <c r="F25" s="285"/>
      <c r="G25" s="285"/>
      <c r="H25" s="285"/>
      <c r="I25" s="285"/>
      <c r="J25" s="285"/>
      <c r="K25" s="283"/>
    </row>
    <row r="26" spans="2:11" ht="15" customHeight="1">
      <c r="B26" s="286"/>
      <c r="C26" s="288"/>
      <c r="D26" s="285" t="s">
        <v>326</v>
      </c>
      <c r="E26" s="285"/>
      <c r="F26" s="285"/>
      <c r="G26" s="285"/>
      <c r="H26" s="285"/>
      <c r="I26" s="285"/>
      <c r="J26" s="285"/>
      <c r="K26" s="283"/>
    </row>
    <row r="27" spans="2:11" ht="12.75" customHeight="1">
      <c r="B27" s="286"/>
      <c r="C27" s="288"/>
      <c r="D27" s="288"/>
      <c r="E27" s="288"/>
      <c r="F27" s="288"/>
      <c r="G27" s="288"/>
      <c r="H27" s="288"/>
      <c r="I27" s="288"/>
      <c r="J27" s="288"/>
      <c r="K27" s="283"/>
    </row>
    <row r="28" spans="2:11" ht="15" customHeight="1">
      <c r="B28" s="286"/>
      <c r="C28" s="288"/>
      <c r="D28" s="285" t="s">
        <v>327</v>
      </c>
      <c r="E28" s="285"/>
      <c r="F28" s="285"/>
      <c r="G28" s="285"/>
      <c r="H28" s="285"/>
      <c r="I28" s="285"/>
      <c r="J28" s="285"/>
      <c r="K28" s="283"/>
    </row>
    <row r="29" spans="2:11" ht="15" customHeight="1">
      <c r="B29" s="286"/>
      <c r="C29" s="288"/>
      <c r="D29" s="285" t="s">
        <v>328</v>
      </c>
      <c r="E29" s="285"/>
      <c r="F29" s="285"/>
      <c r="G29" s="285"/>
      <c r="H29" s="285"/>
      <c r="I29" s="285"/>
      <c r="J29" s="285"/>
      <c r="K29" s="283"/>
    </row>
    <row r="30" spans="2:11" ht="12.75" customHeight="1">
      <c r="B30" s="286"/>
      <c r="C30" s="288"/>
      <c r="D30" s="288"/>
      <c r="E30" s="288"/>
      <c r="F30" s="288"/>
      <c r="G30" s="288"/>
      <c r="H30" s="288"/>
      <c r="I30" s="288"/>
      <c r="J30" s="288"/>
      <c r="K30" s="283"/>
    </row>
    <row r="31" spans="2:11" ht="15" customHeight="1">
      <c r="B31" s="286"/>
      <c r="C31" s="288"/>
      <c r="D31" s="285" t="s">
        <v>329</v>
      </c>
      <c r="E31" s="285"/>
      <c r="F31" s="285"/>
      <c r="G31" s="285"/>
      <c r="H31" s="285"/>
      <c r="I31" s="285"/>
      <c r="J31" s="285"/>
      <c r="K31" s="283"/>
    </row>
    <row r="32" spans="2:11" ht="15" customHeight="1">
      <c r="B32" s="286"/>
      <c r="C32" s="288"/>
      <c r="D32" s="285" t="s">
        <v>330</v>
      </c>
      <c r="E32" s="285"/>
      <c r="F32" s="285"/>
      <c r="G32" s="285"/>
      <c r="H32" s="285"/>
      <c r="I32" s="285"/>
      <c r="J32" s="285"/>
      <c r="K32" s="283"/>
    </row>
    <row r="33" spans="2:11" ht="15" customHeight="1">
      <c r="B33" s="286"/>
      <c r="C33" s="288"/>
      <c r="D33" s="285" t="s">
        <v>331</v>
      </c>
      <c r="E33" s="285"/>
      <c r="F33" s="285"/>
      <c r="G33" s="285"/>
      <c r="H33" s="285"/>
      <c r="I33" s="285"/>
      <c r="J33" s="285"/>
      <c r="K33" s="283"/>
    </row>
    <row r="34" spans="2:11" ht="15" customHeight="1">
      <c r="B34" s="286"/>
      <c r="C34" s="288"/>
      <c r="D34" s="287"/>
      <c r="E34" s="290" t="s">
        <v>100</v>
      </c>
      <c r="F34" s="287"/>
      <c r="G34" s="285" t="s">
        <v>332</v>
      </c>
      <c r="H34" s="285"/>
      <c r="I34" s="285"/>
      <c r="J34" s="285"/>
      <c r="K34" s="283"/>
    </row>
    <row r="35" spans="2:11" ht="30.75" customHeight="1">
      <c r="B35" s="286"/>
      <c r="C35" s="288"/>
      <c r="D35" s="287"/>
      <c r="E35" s="290" t="s">
        <v>333</v>
      </c>
      <c r="F35" s="287"/>
      <c r="G35" s="285" t="s">
        <v>334</v>
      </c>
      <c r="H35" s="285"/>
      <c r="I35" s="285"/>
      <c r="J35" s="285"/>
      <c r="K35" s="283"/>
    </row>
    <row r="36" spans="2:11" ht="15" customHeight="1">
      <c r="B36" s="286"/>
      <c r="C36" s="288"/>
      <c r="D36" s="287"/>
      <c r="E36" s="290" t="s">
        <v>51</v>
      </c>
      <c r="F36" s="287"/>
      <c r="G36" s="285" t="s">
        <v>335</v>
      </c>
      <c r="H36" s="285"/>
      <c r="I36" s="285"/>
      <c r="J36" s="285"/>
      <c r="K36" s="283"/>
    </row>
    <row r="37" spans="2:11" ht="15" customHeight="1">
      <c r="B37" s="286"/>
      <c r="C37" s="288"/>
      <c r="D37" s="287"/>
      <c r="E37" s="290" t="s">
        <v>101</v>
      </c>
      <c r="F37" s="287"/>
      <c r="G37" s="285" t="s">
        <v>336</v>
      </c>
      <c r="H37" s="285"/>
      <c r="I37" s="285"/>
      <c r="J37" s="285"/>
      <c r="K37" s="283"/>
    </row>
    <row r="38" spans="2:11" ht="15" customHeight="1">
      <c r="B38" s="286"/>
      <c r="C38" s="288"/>
      <c r="D38" s="287"/>
      <c r="E38" s="290" t="s">
        <v>102</v>
      </c>
      <c r="F38" s="287"/>
      <c r="G38" s="285" t="s">
        <v>337</v>
      </c>
      <c r="H38" s="285"/>
      <c r="I38" s="285"/>
      <c r="J38" s="285"/>
      <c r="K38" s="283"/>
    </row>
    <row r="39" spans="2:11" ht="15" customHeight="1">
      <c r="B39" s="286"/>
      <c r="C39" s="288"/>
      <c r="D39" s="287"/>
      <c r="E39" s="290" t="s">
        <v>103</v>
      </c>
      <c r="F39" s="287"/>
      <c r="G39" s="285" t="s">
        <v>338</v>
      </c>
      <c r="H39" s="285"/>
      <c r="I39" s="285"/>
      <c r="J39" s="285"/>
      <c r="K39" s="283"/>
    </row>
    <row r="40" spans="2:11" ht="15" customHeight="1">
      <c r="B40" s="286"/>
      <c r="C40" s="288"/>
      <c r="D40" s="287"/>
      <c r="E40" s="290" t="s">
        <v>339</v>
      </c>
      <c r="F40" s="287"/>
      <c r="G40" s="285" t="s">
        <v>340</v>
      </c>
      <c r="H40" s="285"/>
      <c r="I40" s="285"/>
      <c r="J40" s="285"/>
      <c r="K40" s="283"/>
    </row>
    <row r="41" spans="2:11" ht="15" customHeight="1">
      <c r="B41" s="286"/>
      <c r="C41" s="288"/>
      <c r="D41" s="287"/>
      <c r="E41" s="290"/>
      <c r="F41" s="287"/>
      <c r="G41" s="285" t="s">
        <v>341</v>
      </c>
      <c r="H41" s="285"/>
      <c r="I41" s="285"/>
      <c r="J41" s="285"/>
      <c r="K41" s="283"/>
    </row>
    <row r="42" spans="2:11" ht="15" customHeight="1">
      <c r="B42" s="286"/>
      <c r="C42" s="288"/>
      <c r="D42" s="287"/>
      <c r="E42" s="290" t="s">
        <v>342</v>
      </c>
      <c r="F42" s="287"/>
      <c r="G42" s="285" t="s">
        <v>343</v>
      </c>
      <c r="H42" s="285"/>
      <c r="I42" s="285"/>
      <c r="J42" s="285"/>
      <c r="K42" s="283"/>
    </row>
    <row r="43" spans="2:11" ht="15" customHeight="1">
      <c r="B43" s="286"/>
      <c r="C43" s="288"/>
      <c r="D43" s="287"/>
      <c r="E43" s="290" t="s">
        <v>105</v>
      </c>
      <c r="F43" s="287"/>
      <c r="G43" s="285" t="s">
        <v>344</v>
      </c>
      <c r="H43" s="285"/>
      <c r="I43" s="285"/>
      <c r="J43" s="285"/>
      <c r="K43" s="283"/>
    </row>
    <row r="44" spans="2:11" ht="12.75" customHeight="1">
      <c r="B44" s="286"/>
      <c r="C44" s="288"/>
      <c r="D44" s="287"/>
      <c r="E44" s="287"/>
      <c r="F44" s="287"/>
      <c r="G44" s="287"/>
      <c r="H44" s="287"/>
      <c r="I44" s="287"/>
      <c r="J44" s="287"/>
      <c r="K44" s="283"/>
    </row>
    <row r="45" spans="2:11" ht="15" customHeight="1">
      <c r="B45" s="286"/>
      <c r="C45" s="288"/>
      <c r="D45" s="285" t="s">
        <v>345</v>
      </c>
      <c r="E45" s="285"/>
      <c r="F45" s="285"/>
      <c r="G45" s="285"/>
      <c r="H45" s="285"/>
      <c r="I45" s="285"/>
      <c r="J45" s="285"/>
      <c r="K45" s="283"/>
    </row>
    <row r="46" spans="2:11" ht="15" customHeight="1">
      <c r="B46" s="286"/>
      <c r="C46" s="288"/>
      <c r="D46" s="288"/>
      <c r="E46" s="285" t="s">
        <v>346</v>
      </c>
      <c r="F46" s="285"/>
      <c r="G46" s="285"/>
      <c r="H46" s="285"/>
      <c r="I46" s="285"/>
      <c r="J46" s="285"/>
      <c r="K46" s="283"/>
    </row>
    <row r="47" spans="2:11" ht="15" customHeight="1">
      <c r="B47" s="286"/>
      <c r="C47" s="288"/>
      <c r="D47" s="288"/>
      <c r="E47" s="285" t="s">
        <v>347</v>
      </c>
      <c r="F47" s="285"/>
      <c r="G47" s="285"/>
      <c r="H47" s="285"/>
      <c r="I47" s="285"/>
      <c r="J47" s="285"/>
      <c r="K47" s="283"/>
    </row>
    <row r="48" spans="2:11" ht="15" customHeight="1">
      <c r="B48" s="286"/>
      <c r="C48" s="288"/>
      <c r="D48" s="288"/>
      <c r="E48" s="285" t="s">
        <v>348</v>
      </c>
      <c r="F48" s="285"/>
      <c r="G48" s="285"/>
      <c r="H48" s="285"/>
      <c r="I48" s="285"/>
      <c r="J48" s="285"/>
      <c r="K48" s="283"/>
    </row>
    <row r="49" spans="2:11" ht="15" customHeight="1">
      <c r="B49" s="286"/>
      <c r="C49" s="288"/>
      <c r="D49" s="285" t="s">
        <v>349</v>
      </c>
      <c r="E49" s="285"/>
      <c r="F49" s="285"/>
      <c r="G49" s="285"/>
      <c r="H49" s="285"/>
      <c r="I49" s="285"/>
      <c r="J49" s="285"/>
      <c r="K49" s="283"/>
    </row>
    <row r="50" spans="2:11" ht="25.5" customHeight="1">
      <c r="B50" s="281"/>
      <c r="C50" s="282" t="s">
        <v>350</v>
      </c>
      <c r="D50" s="282"/>
      <c r="E50" s="282"/>
      <c r="F50" s="282"/>
      <c r="G50" s="282"/>
      <c r="H50" s="282"/>
      <c r="I50" s="282"/>
      <c r="J50" s="282"/>
      <c r="K50" s="283"/>
    </row>
    <row r="51" spans="2:11" ht="5.25" customHeight="1">
      <c r="B51" s="281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1"/>
      <c r="C52" s="285" t="s">
        <v>351</v>
      </c>
      <c r="D52" s="285"/>
      <c r="E52" s="285"/>
      <c r="F52" s="285"/>
      <c r="G52" s="285"/>
      <c r="H52" s="285"/>
      <c r="I52" s="285"/>
      <c r="J52" s="285"/>
      <c r="K52" s="283"/>
    </row>
    <row r="53" spans="2:11" ht="15" customHeight="1">
      <c r="B53" s="281"/>
      <c r="C53" s="285" t="s">
        <v>352</v>
      </c>
      <c r="D53" s="285"/>
      <c r="E53" s="285"/>
      <c r="F53" s="285"/>
      <c r="G53" s="285"/>
      <c r="H53" s="285"/>
      <c r="I53" s="285"/>
      <c r="J53" s="285"/>
      <c r="K53" s="283"/>
    </row>
    <row r="54" spans="2:11" ht="12.75" customHeight="1">
      <c r="B54" s="281"/>
      <c r="C54" s="287"/>
      <c r="D54" s="287"/>
      <c r="E54" s="287"/>
      <c r="F54" s="287"/>
      <c r="G54" s="287"/>
      <c r="H54" s="287"/>
      <c r="I54" s="287"/>
      <c r="J54" s="287"/>
      <c r="K54" s="283"/>
    </row>
    <row r="55" spans="2:11" ht="15" customHeight="1">
      <c r="B55" s="281"/>
      <c r="C55" s="285" t="s">
        <v>353</v>
      </c>
      <c r="D55" s="285"/>
      <c r="E55" s="285"/>
      <c r="F55" s="285"/>
      <c r="G55" s="285"/>
      <c r="H55" s="285"/>
      <c r="I55" s="285"/>
      <c r="J55" s="285"/>
      <c r="K55" s="283"/>
    </row>
    <row r="56" spans="2:11" ht="15" customHeight="1">
      <c r="B56" s="281"/>
      <c r="C56" s="288"/>
      <c r="D56" s="285" t="s">
        <v>354</v>
      </c>
      <c r="E56" s="285"/>
      <c r="F56" s="285"/>
      <c r="G56" s="285"/>
      <c r="H56" s="285"/>
      <c r="I56" s="285"/>
      <c r="J56" s="285"/>
      <c r="K56" s="283"/>
    </row>
    <row r="57" spans="2:11" ht="15" customHeight="1">
      <c r="B57" s="281"/>
      <c r="C57" s="288"/>
      <c r="D57" s="285" t="s">
        <v>355</v>
      </c>
      <c r="E57" s="285"/>
      <c r="F57" s="285"/>
      <c r="G57" s="285"/>
      <c r="H57" s="285"/>
      <c r="I57" s="285"/>
      <c r="J57" s="285"/>
      <c r="K57" s="283"/>
    </row>
    <row r="58" spans="2:11" ht="15" customHeight="1">
      <c r="B58" s="281"/>
      <c r="C58" s="288"/>
      <c r="D58" s="285" t="s">
        <v>356</v>
      </c>
      <c r="E58" s="285"/>
      <c r="F58" s="285"/>
      <c r="G58" s="285"/>
      <c r="H58" s="285"/>
      <c r="I58" s="285"/>
      <c r="J58" s="285"/>
      <c r="K58" s="283"/>
    </row>
    <row r="59" spans="2:11" ht="15" customHeight="1">
      <c r="B59" s="281"/>
      <c r="C59" s="288"/>
      <c r="D59" s="285" t="s">
        <v>357</v>
      </c>
      <c r="E59" s="285"/>
      <c r="F59" s="285"/>
      <c r="G59" s="285"/>
      <c r="H59" s="285"/>
      <c r="I59" s="285"/>
      <c r="J59" s="285"/>
      <c r="K59" s="283"/>
    </row>
    <row r="60" spans="2:11" ht="15" customHeight="1">
      <c r="B60" s="281"/>
      <c r="C60" s="288"/>
      <c r="D60" s="291" t="s">
        <v>358</v>
      </c>
      <c r="E60" s="291"/>
      <c r="F60" s="291"/>
      <c r="G60" s="291"/>
      <c r="H60" s="291"/>
      <c r="I60" s="291"/>
      <c r="J60" s="291"/>
      <c r="K60" s="283"/>
    </row>
    <row r="61" spans="2:11" ht="15" customHeight="1">
      <c r="B61" s="281"/>
      <c r="C61" s="288"/>
      <c r="D61" s="285" t="s">
        <v>359</v>
      </c>
      <c r="E61" s="285"/>
      <c r="F61" s="285"/>
      <c r="G61" s="285"/>
      <c r="H61" s="285"/>
      <c r="I61" s="285"/>
      <c r="J61" s="285"/>
      <c r="K61" s="283"/>
    </row>
    <row r="62" spans="2:11" ht="12.75" customHeight="1">
      <c r="B62" s="281"/>
      <c r="C62" s="288"/>
      <c r="D62" s="288"/>
      <c r="E62" s="292"/>
      <c r="F62" s="288"/>
      <c r="G62" s="288"/>
      <c r="H62" s="288"/>
      <c r="I62" s="288"/>
      <c r="J62" s="288"/>
      <c r="K62" s="283"/>
    </row>
    <row r="63" spans="2:11" ht="15" customHeight="1">
      <c r="B63" s="281"/>
      <c r="C63" s="288"/>
      <c r="D63" s="285" t="s">
        <v>360</v>
      </c>
      <c r="E63" s="285"/>
      <c r="F63" s="285"/>
      <c r="G63" s="285"/>
      <c r="H63" s="285"/>
      <c r="I63" s="285"/>
      <c r="J63" s="285"/>
      <c r="K63" s="283"/>
    </row>
    <row r="64" spans="2:11" ht="15" customHeight="1">
      <c r="B64" s="281"/>
      <c r="C64" s="288"/>
      <c r="D64" s="291" t="s">
        <v>361</v>
      </c>
      <c r="E64" s="291"/>
      <c r="F64" s="291"/>
      <c r="G64" s="291"/>
      <c r="H64" s="291"/>
      <c r="I64" s="291"/>
      <c r="J64" s="291"/>
      <c r="K64" s="283"/>
    </row>
    <row r="65" spans="2:11" ht="15" customHeight="1">
      <c r="B65" s="281"/>
      <c r="C65" s="288"/>
      <c r="D65" s="285" t="s">
        <v>362</v>
      </c>
      <c r="E65" s="285"/>
      <c r="F65" s="285"/>
      <c r="G65" s="285"/>
      <c r="H65" s="285"/>
      <c r="I65" s="285"/>
      <c r="J65" s="285"/>
      <c r="K65" s="283"/>
    </row>
    <row r="66" spans="2:11" ht="15" customHeight="1">
      <c r="B66" s="281"/>
      <c r="C66" s="288"/>
      <c r="D66" s="285" t="s">
        <v>363</v>
      </c>
      <c r="E66" s="285"/>
      <c r="F66" s="285"/>
      <c r="G66" s="285"/>
      <c r="H66" s="285"/>
      <c r="I66" s="285"/>
      <c r="J66" s="285"/>
      <c r="K66" s="283"/>
    </row>
    <row r="67" spans="2:11" ht="15" customHeight="1">
      <c r="B67" s="281"/>
      <c r="C67" s="288"/>
      <c r="D67" s="285" t="s">
        <v>364</v>
      </c>
      <c r="E67" s="285"/>
      <c r="F67" s="285"/>
      <c r="G67" s="285"/>
      <c r="H67" s="285"/>
      <c r="I67" s="285"/>
      <c r="J67" s="285"/>
      <c r="K67" s="283"/>
    </row>
    <row r="68" spans="2:11" ht="15" customHeight="1">
      <c r="B68" s="281"/>
      <c r="C68" s="288"/>
      <c r="D68" s="285" t="s">
        <v>365</v>
      </c>
      <c r="E68" s="285"/>
      <c r="F68" s="285"/>
      <c r="G68" s="285"/>
      <c r="H68" s="285"/>
      <c r="I68" s="285"/>
      <c r="J68" s="285"/>
      <c r="K68" s="283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302" t="s">
        <v>301</v>
      </c>
      <c r="D73" s="302"/>
      <c r="E73" s="302"/>
      <c r="F73" s="302"/>
      <c r="G73" s="302"/>
      <c r="H73" s="302"/>
      <c r="I73" s="302"/>
      <c r="J73" s="302"/>
      <c r="K73" s="303"/>
    </row>
    <row r="74" spans="2:11" ht="17.25" customHeight="1">
      <c r="B74" s="301"/>
      <c r="C74" s="304" t="s">
        <v>366</v>
      </c>
      <c r="D74" s="304"/>
      <c r="E74" s="304"/>
      <c r="F74" s="304" t="s">
        <v>367</v>
      </c>
      <c r="G74" s="305"/>
      <c r="H74" s="304" t="s">
        <v>101</v>
      </c>
      <c r="I74" s="304" t="s">
        <v>55</v>
      </c>
      <c r="J74" s="304" t="s">
        <v>368</v>
      </c>
      <c r="K74" s="303"/>
    </row>
    <row r="75" spans="2:11" ht="17.25" customHeight="1">
      <c r="B75" s="301"/>
      <c r="C75" s="306" t="s">
        <v>369</v>
      </c>
      <c r="D75" s="306"/>
      <c r="E75" s="306"/>
      <c r="F75" s="307" t="s">
        <v>370</v>
      </c>
      <c r="G75" s="308"/>
      <c r="H75" s="306"/>
      <c r="I75" s="306"/>
      <c r="J75" s="306" t="s">
        <v>371</v>
      </c>
      <c r="K75" s="303"/>
    </row>
    <row r="76" spans="2:11" ht="5.25" customHeight="1">
      <c r="B76" s="301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1"/>
      <c r="C77" s="290" t="s">
        <v>51</v>
      </c>
      <c r="D77" s="309"/>
      <c r="E77" s="309"/>
      <c r="F77" s="311" t="s">
        <v>372</v>
      </c>
      <c r="G77" s="310"/>
      <c r="H77" s="290" t="s">
        <v>373</v>
      </c>
      <c r="I77" s="290" t="s">
        <v>374</v>
      </c>
      <c r="J77" s="290">
        <v>20</v>
      </c>
      <c r="K77" s="303"/>
    </row>
    <row r="78" spans="2:11" ht="15" customHeight="1">
      <c r="B78" s="301"/>
      <c r="C78" s="290" t="s">
        <v>375</v>
      </c>
      <c r="D78" s="290"/>
      <c r="E78" s="290"/>
      <c r="F78" s="311" t="s">
        <v>372</v>
      </c>
      <c r="G78" s="310"/>
      <c r="H78" s="290" t="s">
        <v>376</v>
      </c>
      <c r="I78" s="290" t="s">
        <v>374</v>
      </c>
      <c r="J78" s="290">
        <v>120</v>
      </c>
      <c r="K78" s="303"/>
    </row>
    <row r="79" spans="2:11" ht="15" customHeight="1">
      <c r="B79" s="312"/>
      <c r="C79" s="290" t="s">
        <v>377</v>
      </c>
      <c r="D79" s="290"/>
      <c r="E79" s="290"/>
      <c r="F79" s="311" t="s">
        <v>378</v>
      </c>
      <c r="G79" s="310"/>
      <c r="H79" s="290" t="s">
        <v>379</v>
      </c>
      <c r="I79" s="290" t="s">
        <v>374</v>
      </c>
      <c r="J79" s="290">
        <v>50</v>
      </c>
      <c r="K79" s="303"/>
    </row>
    <row r="80" spans="2:11" ht="15" customHeight="1">
      <c r="B80" s="312"/>
      <c r="C80" s="290" t="s">
        <v>380</v>
      </c>
      <c r="D80" s="290"/>
      <c r="E80" s="290"/>
      <c r="F80" s="311" t="s">
        <v>372</v>
      </c>
      <c r="G80" s="310"/>
      <c r="H80" s="290" t="s">
        <v>381</v>
      </c>
      <c r="I80" s="290" t="s">
        <v>382</v>
      </c>
      <c r="J80" s="290"/>
      <c r="K80" s="303"/>
    </row>
    <row r="81" spans="2:11" ht="15" customHeight="1">
      <c r="B81" s="312"/>
      <c r="C81" s="313" t="s">
        <v>383</v>
      </c>
      <c r="D81" s="313"/>
      <c r="E81" s="313"/>
      <c r="F81" s="314" t="s">
        <v>378</v>
      </c>
      <c r="G81" s="313"/>
      <c r="H81" s="313" t="s">
        <v>384</v>
      </c>
      <c r="I81" s="313" t="s">
        <v>374</v>
      </c>
      <c r="J81" s="313">
        <v>15</v>
      </c>
      <c r="K81" s="303"/>
    </row>
    <row r="82" spans="2:11" ht="15" customHeight="1">
      <c r="B82" s="312"/>
      <c r="C82" s="313" t="s">
        <v>385</v>
      </c>
      <c r="D82" s="313"/>
      <c r="E82" s="313"/>
      <c r="F82" s="314" t="s">
        <v>378</v>
      </c>
      <c r="G82" s="313"/>
      <c r="H82" s="313" t="s">
        <v>386</v>
      </c>
      <c r="I82" s="313" t="s">
        <v>374</v>
      </c>
      <c r="J82" s="313">
        <v>15</v>
      </c>
      <c r="K82" s="303"/>
    </row>
    <row r="83" spans="2:11" ht="15" customHeight="1">
      <c r="B83" s="312"/>
      <c r="C83" s="313" t="s">
        <v>387</v>
      </c>
      <c r="D83" s="313"/>
      <c r="E83" s="313"/>
      <c r="F83" s="314" t="s">
        <v>378</v>
      </c>
      <c r="G83" s="313"/>
      <c r="H83" s="313" t="s">
        <v>388</v>
      </c>
      <c r="I83" s="313" t="s">
        <v>374</v>
      </c>
      <c r="J83" s="313">
        <v>20</v>
      </c>
      <c r="K83" s="303"/>
    </row>
    <row r="84" spans="2:11" ht="15" customHeight="1">
      <c r="B84" s="312"/>
      <c r="C84" s="313" t="s">
        <v>389</v>
      </c>
      <c r="D84" s="313"/>
      <c r="E84" s="313"/>
      <c r="F84" s="314" t="s">
        <v>378</v>
      </c>
      <c r="G84" s="313"/>
      <c r="H84" s="313" t="s">
        <v>390</v>
      </c>
      <c r="I84" s="313" t="s">
        <v>374</v>
      </c>
      <c r="J84" s="313">
        <v>20</v>
      </c>
      <c r="K84" s="303"/>
    </row>
    <row r="85" spans="2:11" ht="15" customHeight="1">
      <c r="B85" s="312"/>
      <c r="C85" s="290" t="s">
        <v>391</v>
      </c>
      <c r="D85" s="290"/>
      <c r="E85" s="290"/>
      <c r="F85" s="311" t="s">
        <v>378</v>
      </c>
      <c r="G85" s="310"/>
      <c r="H85" s="290" t="s">
        <v>392</v>
      </c>
      <c r="I85" s="290" t="s">
        <v>374</v>
      </c>
      <c r="J85" s="290">
        <v>50</v>
      </c>
      <c r="K85" s="303"/>
    </row>
    <row r="86" spans="2:11" ht="15" customHeight="1">
      <c r="B86" s="312"/>
      <c r="C86" s="290" t="s">
        <v>393</v>
      </c>
      <c r="D86" s="290"/>
      <c r="E86" s="290"/>
      <c r="F86" s="311" t="s">
        <v>378</v>
      </c>
      <c r="G86" s="310"/>
      <c r="H86" s="290" t="s">
        <v>394</v>
      </c>
      <c r="I86" s="290" t="s">
        <v>374</v>
      </c>
      <c r="J86" s="290">
        <v>20</v>
      </c>
      <c r="K86" s="303"/>
    </row>
    <row r="87" spans="2:11" ht="15" customHeight="1">
      <c r="B87" s="312"/>
      <c r="C87" s="290" t="s">
        <v>395</v>
      </c>
      <c r="D87" s="290"/>
      <c r="E87" s="290"/>
      <c r="F87" s="311" t="s">
        <v>378</v>
      </c>
      <c r="G87" s="310"/>
      <c r="H87" s="290" t="s">
        <v>396</v>
      </c>
      <c r="I87" s="290" t="s">
        <v>374</v>
      </c>
      <c r="J87" s="290">
        <v>20</v>
      </c>
      <c r="K87" s="303"/>
    </row>
    <row r="88" spans="2:11" ht="15" customHeight="1">
      <c r="B88" s="312"/>
      <c r="C88" s="290" t="s">
        <v>397</v>
      </c>
      <c r="D88" s="290"/>
      <c r="E88" s="290"/>
      <c r="F88" s="311" t="s">
        <v>378</v>
      </c>
      <c r="G88" s="310"/>
      <c r="H88" s="290" t="s">
        <v>398</v>
      </c>
      <c r="I88" s="290" t="s">
        <v>374</v>
      </c>
      <c r="J88" s="290">
        <v>50</v>
      </c>
      <c r="K88" s="303"/>
    </row>
    <row r="89" spans="2:11" ht="15" customHeight="1">
      <c r="B89" s="312"/>
      <c r="C89" s="290" t="s">
        <v>399</v>
      </c>
      <c r="D89" s="290"/>
      <c r="E89" s="290"/>
      <c r="F89" s="311" t="s">
        <v>378</v>
      </c>
      <c r="G89" s="310"/>
      <c r="H89" s="290" t="s">
        <v>399</v>
      </c>
      <c r="I89" s="290" t="s">
        <v>374</v>
      </c>
      <c r="J89" s="290">
        <v>50</v>
      </c>
      <c r="K89" s="303"/>
    </row>
    <row r="90" spans="2:11" ht="15" customHeight="1">
      <c r="B90" s="312"/>
      <c r="C90" s="290" t="s">
        <v>106</v>
      </c>
      <c r="D90" s="290"/>
      <c r="E90" s="290"/>
      <c r="F90" s="311" t="s">
        <v>378</v>
      </c>
      <c r="G90" s="310"/>
      <c r="H90" s="290" t="s">
        <v>400</v>
      </c>
      <c r="I90" s="290" t="s">
        <v>374</v>
      </c>
      <c r="J90" s="290">
        <v>255</v>
      </c>
      <c r="K90" s="303"/>
    </row>
    <row r="91" spans="2:11" ht="15" customHeight="1">
      <c r="B91" s="312"/>
      <c r="C91" s="290" t="s">
        <v>401</v>
      </c>
      <c r="D91" s="290"/>
      <c r="E91" s="290"/>
      <c r="F91" s="311" t="s">
        <v>372</v>
      </c>
      <c r="G91" s="310"/>
      <c r="H91" s="290" t="s">
        <v>402</v>
      </c>
      <c r="I91" s="290" t="s">
        <v>403</v>
      </c>
      <c r="J91" s="290"/>
      <c r="K91" s="303"/>
    </row>
    <row r="92" spans="2:11" ht="15" customHeight="1">
      <c r="B92" s="312"/>
      <c r="C92" s="290" t="s">
        <v>404</v>
      </c>
      <c r="D92" s="290"/>
      <c r="E92" s="290"/>
      <c r="F92" s="311" t="s">
        <v>372</v>
      </c>
      <c r="G92" s="310"/>
      <c r="H92" s="290" t="s">
        <v>405</v>
      </c>
      <c r="I92" s="290" t="s">
        <v>406</v>
      </c>
      <c r="J92" s="290"/>
      <c r="K92" s="303"/>
    </row>
    <row r="93" spans="2:11" ht="15" customHeight="1">
      <c r="B93" s="312"/>
      <c r="C93" s="290" t="s">
        <v>407</v>
      </c>
      <c r="D93" s="290"/>
      <c r="E93" s="290"/>
      <c r="F93" s="311" t="s">
        <v>372</v>
      </c>
      <c r="G93" s="310"/>
      <c r="H93" s="290" t="s">
        <v>407</v>
      </c>
      <c r="I93" s="290" t="s">
        <v>406</v>
      </c>
      <c r="J93" s="290"/>
      <c r="K93" s="303"/>
    </row>
    <row r="94" spans="2:11" ht="15" customHeight="1">
      <c r="B94" s="312"/>
      <c r="C94" s="290" t="s">
        <v>36</v>
      </c>
      <c r="D94" s="290"/>
      <c r="E94" s="290"/>
      <c r="F94" s="311" t="s">
        <v>372</v>
      </c>
      <c r="G94" s="310"/>
      <c r="H94" s="290" t="s">
        <v>408</v>
      </c>
      <c r="I94" s="290" t="s">
        <v>406</v>
      </c>
      <c r="J94" s="290"/>
      <c r="K94" s="303"/>
    </row>
    <row r="95" spans="2:11" ht="15" customHeight="1">
      <c r="B95" s="312"/>
      <c r="C95" s="290" t="s">
        <v>46</v>
      </c>
      <c r="D95" s="290"/>
      <c r="E95" s="290"/>
      <c r="F95" s="311" t="s">
        <v>372</v>
      </c>
      <c r="G95" s="310"/>
      <c r="H95" s="290" t="s">
        <v>409</v>
      </c>
      <c r="I95" s="290" t="s">
        <v>406</v>
      </c>
      <c r="J95" s="290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302" t="s">
        <v>410</v>
      </c>
      <c r="D100" s="302"/>
      <c r="E100" s="302"/>
      <c r="F100" s="302"/>
      <c r="G100" s="302"/>
      <c r="H100" s="302"/>
      <c r="I100" s="302"/>
      <c r="J100" s="302"/>
      <c r="K100" s="303"/>
    </row>
    <row r="101" spans="2:11" ht="17.25" customHeight="1">
      <c r="B101" s="301"/>
      <c r="C101" s="304" t="s">
        <v>366</v>
      </c>
      <c r="D101" s="304"/>
      <c r="E101" s="304"/>
      <c r="F101" s="304" t="s">
        <v>367</v>
      </c>
      <c r="G101" s="305"/>
      <c r="H101" s="304" t="s">
        <v>101</v>
      </c>
      <c r="I101" s="304" t="s">
        <v>55</v>
      </c>
      <c r="J101" s="304" t="s">
        <v>368</v>
      </c>
      <c r="K101" s="303"/>
    </row>
    <row r="102" spans="2:11" ht="17.25" customHeight="1">
      <c r="B102" s="301"/>
      <c r="C102" s="306" t="s">
        <v>369</v>
      </c>
      <c r="D102" s="306"/>
      <c r="E102" s="306"/>
      <c r="F102" s="307" t="s">
        <v>370</v>
      </c>
      <c r="G102" s="308"/>
      <c r="H102" s="306"/>
      <c r="I102" s="306"/>
      <c r="J102" s="306" t="s">
        <v>371</v>
      </c>
      <c r="K102" s="303"/>
    </row>
    <row r="103" spans="2:11" ht="5.25" customHeight="1">
      <c r="B103" s="301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1"/>
      <c r="C104" s="290" t="s">
        <v>51</v>
      </c>
      <c r="D104" s="309"/>
      <c r="E104" s="309"/>
      <c r="F104" s="311" t="s">
        <v>372</v>
      </c>
      <c r="G104" s="320"/>
      <c r="H104" s="290" t="s">
        <v>411</v>
      </c>
      <c r="I104" s="290" t="s">
        <v>374</v>
      </c>
      <c r="J104" s="290">
        <v>20</v>
      </c>
      <c r="K104" s="303"/>
    </row>
    <row r="105" spans="2:11" ht="15" customHeight="1">
      <c r="B105" s="301"/>
      <c r="C105" s="290" t="s">
        <v>375</v>
      </c>
      <c r="D105" s="290"/>
      <c r="E105" s="290"/>
      <c r="F105" s="311" t="s">
        <v>372</v>
      </c>
      <c r="G105" s="290"/>
      <c r="H105" s="290" t="s">
        <v>411</v>
      </c>
      <c r="I105" s="290" t="s">
        <v>374</v>
      </c>
      <c r="J105" s="290">
        <v>120</v>
      </c>
      <c r="K105" s="303"/>
    </row>
    <row r="106" spans="2:11" ht="15" customHeight="1">
      <c r="B106" s="312"/>
      <c r="C106" s="290" t="s">
        <v>377</v>
      </c>
      <c r="D106" s="290"/>
      <c r="E106" s="290"/>
      <c r="F106" s="311" t="s">
        <v>378</v>
      </c>
      <c r="G106" s="290"/>
      <c r="H106" s="290" t="s">
        <v>411</v>
      </c>
      <c r="I106" s="290" t="s">
        <v>374</v>
      </c>
      <c r="J106" s="290">
        <v>50</v>
      </c>
      <c r="K106" s="303"/>
    </row>
    <row r="107" spans="2:11" ht="15" customHeight="1">
      <c r="B107" s="312"/>
      <c r="C107" s="290" t="s">
        <v>380</v>
      </c>
      <c r="D107" s="290"/>
      <c r="E107" s="290"/>
      <c r="F107" s="311" t="s">
        <v>372</v>
      </c>
      <c r="G107" s="290"/>
      <c r="H107" s="290" t="s">
        <v>411</v>
      </c>
      <c r="I107" s="290" t="s">
        <v>382</v>
      </c>
      <c r="J107" s="290"/>
      <c r="K107" s="303"/>
    </row>
    <row r="108" spans="2:11" ht="15" customHeight="1">
      <c r="B108" s="312"/>
      <c r="C108" s="290" t="s">
        <v>391</v>
      </c>
      <c r="D108" s="290"/>
      <c r="E108" s="290"/>
      <c r="F108" s="311" t="s">
        <v>378</v>
      </c>
      <c r="G108" s="290"/>
      <c r="H108" s="290" t="s">
        <v>411</v>
      </c>
      <c r="I108" s="290" t="s">
        <v>374</v>
      </c>
      <c r="J108" s="290">
        <v>50</v>
      </c>
      <c r="K108" s="303"/>
    </row>
    <row r="109" spans="2:11" ht="15" customHeight="1">
      <c r="B109" s="312"/>
      <c r="C109" s="290" t="s">
        <v>399</v>
      </c>
      <c r="D109" s="290"/>
      <c r="E109" s="290"/>
      <c r="F109" s="311" t="s">
        <v>378</v>
      </c>
      <c r="G109" s="290"/>
      <c r="H109" s="290" t="s">
        <v>411</v>
      </c>
      <c r="I109" s="290" t="s">
        <v>374</v>
      </c>
      <c r="J109" s="290">
        <v>50</v>
      </c>
      <c r="K109" s="303"/>
    </row>
    <row r="110" spans="2:11" ht="15" customHeight="1">
      <c r="B110" s="312"/>
      <c r="C110" s="290" t="s">
        <v>397</v>
      </c>
      <c r="D110" s="290"/>
      <c r="E110" s="290"/>
      <c r="F110" s="311" t="s">
        <v>378</v>
      </c>
      <c r="G110" s="290"/>
      <c r="H110" s="290" t="s">
        <v>411</v>
      </c>
      <c r="I110" s="290" t="s">
        <v>374</v>
      </c>
      <c r="J110" s="290">
        <v>50</v>
      </c>
      <c r="K110" s="303"/>
    </row>
    <row r="111" spans="2:11" ht="15" customHeight="1">
      <c r="B111" s="312"/>
      <c r="C111" s="290" t="s">
        <v>51</v>
      </c>
      <c r="D111" s="290"/>
      <c r="E111" s="290"/>
      <c r="F111" s="311" t="s">
        <v>372</v>
      </c>
      <c r="G111" s="290"/>
      <c r="H111" s="290" t="s">
        <v>412</v>
      </c>
      <c r="I111" s="290" t="s">
        <v>374</v>
      </c>
      <c r="J111" s="290">
        <v>20</v>
      </c>
      <c r="K111" s="303"/>
    </row>
    <row r="112" spans="2:11" ht="15" customHeight="1">
      <c r="B112" s="312"/>
      <c r="C112" s="290" t="s">
        <v>413</v>
      </c>
      <c r="D112" s="290"/>
      <c r="E112" s="290"/>
      <c r="F112" s="311" t="s">
        <v>372</v>
      </c>
      <c r="G112" s="290"/>
      <c r="H112" s="290" t="s">
        <v>414</v>
      </c>
      <c r="I112" s="290" t="s">
        <v>374</v>
      </c>
      <c r="J112" s="290">
        <v>120</v>
      </c>
      <c r="K112" s="303"/>
    </row>
    <row r="113" spans="2:11" ht="15" customHeight="1">
      <c r="B113" s="312"/>
      <c r="C113" s="290" t="s">
        <v>36</v>
      </c>
      <c r="D113" s="290"/>
      <c r="E113" s="290"/>
      <c r="F113" s="311" t="s">
        <v>372</v>
      </c>
      <c r="G113" s="290"/>
      <c r="H113" s="290" t="s">
        <v>415</v>
      </c>
      <c r="I113" s="290" t="s">
        <v>406</v>
      </c>
      <c r="J113" s="290"/>
      <c r="K113" s="303"/>
    </row>
    <row r="114" spans="2:11" ht="15" customHeight="1">
      <c r="B114" s="312"/>
      <c r="C114" s="290" t="s">
        <v>46</v>
      </c>
      <c r="D114" s="290"/>
      <c r="E114" s="290"/>
      <c r="F114" s="311" t="s">
        <v>372</v>
      </c>
      <c r="G114" s="290"/>
      <c r="H114" s="290" t="s">
        <v>416</v>
      </c>
      <c r="I114" s="290" t="s">
        <v>406</v>
      </c>
      <c r="J114" s="290"/>
      <c r="K114" s="303"/>
    </row>
    <row r="115" spans="2:11" ht="15" customHeight="1">
      <c r="B115" s="312"/>
      <c r="C115" s="290" t="s">
        <v>55</v>
      </c>
      <c r="D115" s="290"/>
      <c r="E115" s="290"/>
      <c r="F115" s="311" t="s">
        <v>372</v>
      </c>
      <c r="G115" s="290"/>
      <c r="H115" s="290" t="s">
        <v>417</v>
      </c>
      <c r="I115" s="290" t="s">
        <v>418</v>
      </c>
      <c r="J115" s="290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7"/>
      <c r="D117" s="287"/>
      <c r="E117" s="287"/>
      <c r="F117" s="323"/>
      <c r="G117" s="287"/>
      <c r="H117" s="287"/>
      <c r="I117" s="287"/>
      <c r="J117" s="287"/>
      <c r="K117" s="322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278" t="s">
        <v>419</v>
      </c>
      <c r="D120" s="278"/>
      <c r="E120" s="278"/>
      <c r="F120" s="278"/>
      <c r="G120" s="278"/>
      <c r="H120" s="278"/>
      <c r="I120" s="278"/>
      <c r="J120" s="278"/>
      <c r="K120" s="328"/>
    </row>
    <row r="121" spans="2:11" ht="17.25" customHeight="1">
      <c r="B121" s="329"/>
      <c r="C121" s="304" t="s">
        <v>366</v>
      </c>
      <c r="D121" s="304"/>
      <c r="E121" s="304"/>
      <c r="F121" s="304" t="s">
        <v>367</v>
      </c>
      <c r="G121" s="305"/>
      <c r="H121" s="304" t="s">
        <v>101</v>
      </c>
      <c r="I121" s="304" t="s">
        <v>55</v>
      </c>
      <c r="J121" s="304" t="s">
        <v>368</v>
      </c>
      <c r="K121" s="330"/>
    </row>
    <row r="122" spans="2:11" ht="17.25" customHeight="1">
      <c r="B122" s="329"/>
      <c r="C122" s="306" t="s">
        <v>369</v>
      </c>
      <c r="D122" s="306"/>
      <c r="E122" s="306"/>
      <c r="F122" s="307" t="s">
        <v>370</v>
      </c>
      <c r="G122" s="308"/>
      <c r="H122" s="306"/>
      <c r="I122" s="306"/>
      <c r="J122" s="306" t="s">
        <v>371</v>
      </c>
      <c r="K122" s="330"/>
    </row>
    <row r="123" spans="2:11" ht="5.25" customHeight="1">
      <c r="B123" s="331"/>
      <c r="C123" s="309"/>
      <c r="D123" s="309"/>
      <c r="E123" s="309"/>
      <c r="F123" s="309"/>
      <c r="G123" s="290"/>
      <c r="H123" s="309"/>
      <c r="I123" s="309"/>
      <c r="J123" s="309"/>
      <c r="K123" s="332"/>
    </row>
    <row r="124" spans="2:11" ht="15" customHeight="1">
      <c r="B124" s="331"/>
      <c r="C124" s="290" t="s">
        <v>375</v>
      </c>
      <c r="D124" s="309"/>
      <c r="E124" s="309"/>
      <c r="F124" s="311" t="s">
        <v>372</v>
      </c>
      <c r="G124" s="290"/>
      <c r="H124" s="290" t="s">
        <v>411</v>
      </c>
      <c r="I124" s="290" t="s">
        <v>374</v>
      </c>
      <c r="J124" s="290">
        <v>120</v>
      </c>
      <c r="K124" s="333"/>
    </row>
    <row r="125" spans="2:11" ht="15" customHeight="1">
      <c r="B125" s="331"/>
      <c r="C125" s="290" t="s">
        <v>420</v>
      </c>
      <c r="D125" s="290"/>
      <c r="E125" s="290"/>
      <c r="F125" s="311" t="s">
        <v>372</v>
      </c>
      <c r="G125" s="290"/>
      <c r="H125" s="290" t="s">
        <v>421</v>
      </c>
      <c r="I125" s="290" t="s">
        <v>374</v>
      </c>
      <c r="J125" s="290" t="s">
        <v>422</v>
      </c>
      <c r="K125" s="333"/>
    </row>
    <row r="126" spans="2:11" ht="15" customHeight="1">
      <c r="B126" s="331"/>
      <c r="C126" s="290" t="s">
        <v>321</v>
      </c>
      <c r="D126" s="290"/>
      <c r="E126" s="290"/>
      <c r="F126" s="311" t="s">
        <v>372</v>
      </c>
      <c r="G126" s="290"/>
      <c r="H126" s="290" t="s">
        <v>423</v>
      </c>
      <c r="I126" s="290" t="s">
        <v>374</v>
      </c>
      <c r="J126" s="290" t="s">
        <v>422</v>
      </c>
      <c r="K126" s="333"/>
    </row>
    <row r="127" spans="2:11" ht="15" customHeight="1">
      <c r="B127" s="331"/>
      <c r="C127" s="290" t="s">
        <v>383</v>
      </c>
      <c r="D127" s="290"/>
      <c r="E127" s="290"/>
      <c r="F127" s="311" t="s">
        <v>378</v>
      </c>
      <c r="G127" s="290"/>
      <c r="H127" s="290" t="s">
        <v>384</v>
      </c>
      <c r="I127" s="290" t="s">
        <v>374</v>
      </c>
      <c r="J127" s="290">
        <v>15</v>
      </c>
      <c r="K127" s="333"/>
    </row>
    <row r="128" spans="2:11" ht="15" customHeight="1">
      <c r="B128" s="331"/>
      <c r="C128" s="313" t="s">
        <v>385</v>
      </c>
      <c r="D128" s="313"/>
      <c r="E128" s="313"/>
      <c r="F128" s="314" t="s">
        <v>378</v>
      </c>
      <c r="G128" s="313"/>
      <c r="H128" s="313" t="s">
        <v>386</v>
      </c>
      <c r="I128" s="313" t="s">
        <v>374</v>
      </c>
      <c r="J128" s="313">
        <v>15</v>
      </c>
      <c r="K128" s="333"/>
    </row>
    <row r="129" spans="2:11" ht="15" customHeight="1">
      <c r="B129" s="331"/>
      <c r="C129" s="313" t="s">
        <v>387</v>
      </c>
      <c r="D129" s="313"/>
      <c r="E129" s="313"/>
      <c r="F129" s="314" t="s">
        <v>378</v>
      </c>
      <c r="G129" s="313"/>
      <c r="H129" s="313" t="s">
        <v>388</v>
      </c>
      <c r="I129" s="313" t="s">
        <v>374</v>
      </c>
      <c r="J129" s="313">
        <v>20</v>
      </c>
      <c r="K129" s="333"/>
    </row>
    <row r="130" spans="2:11" ht="15" customHeight="1">
      <c r="B130" s="331"/>
      <c r="C130" s="313" t="s">
        <v>389</v>
      </c>
      <c r="D130" s="313"/>
      <c r="E130" s="313"/>
      <c r="F130" s="314" t="s">
        <v>378</v>
      </c>
      <c r="G130" s="313"/>
      <c r="H130" s="313" t="s">
        <v>390</v>
      </c>
      <c r="I130" s="313" t="s">
        <v>374</v>
      </c>
      <c r="J130" s="313">
        <v>20</v>
      </c>
      <c r="K130" s="333"/>
    </row>
    <row r="131" spans="2:11" ht="15" customHeight="1">
      <c r="B131" s="331"/>
      <c r="C131" s="290" t="s">
        <v>377</v>
      </c>
      <c r="D131" s="290"/>
      <c r="E131" s="290"/>
      <c r="F131" s="311" t="s">
        <v>378</v>
      </c>
      <c r="G131" s="290"/>
      <c r="H131" s="290" t="s">
        <v>411</v>
      </c>
      <c r="I131" s="290" t="s">
        <v>374</v>
      </c>
      <c r="J131" s="290">
        <v>50</v>
      </c>
      <c r="K131" s="333"/>
    </row>
    <row r="132" spans="2:11" ht="15" customHeight="1">
      <c r="B132" s="331"/>
      <c r="C132" s="290" t="s">
        <v>391</v>
      </c>
      <c r="D132" s="290"/>
      <c r="E132" s="290"/>
      <c r="F132" s="311" t="s">
        <v>378</v>
      </c>
      <c r="G132" s="290"/>
      <c r="H132" s="290" t="s">
        <v>411</v>
      </c>
      <c r="I132" s="290" t="s">
        <v>374</v>
      </c>
      <c r="J132" s="290">
        <v>50</v>
      </c>
      <c r="K132" s="333"/>
    </row>
    <row r="133" spans="2:11" ht="15" customHeight="1">
      <c r="B133" s="331"/>
      <c r="C133" s="290" t="s">
        <v>397</v>
      </c>
      <c r="D133" s="290"/>
      <c r="E133" s="290"/>
      <c r="F133" s="311" t="s">
        <v>378</v>
      </c>
      <c r="G133" s="290"/>
      <c r="H133" s="290" t="s">
        <v>411</v>
      </c>
      <c r="I133" s="290" t="s">
        <v>374</v>
      </c>
      <c r="J133" s="290">
        <v>50</v>
      </c>
      <c r="K133" s="333"/>
    </row>
    <row r="134" spans="2:11" ht="15" customHeight="1">
      <c r="B134" s="331"/>
      <c r="C134" s="290" t="s">
        <v>399</v>
      </c>
      <c r="D134" s="290"/>
      <c r="E134" s="290"/>
      <c r="F134" s="311" t="s">
        <v>378</v>
      </c>
      <c r="G134" s="290"/>
      <c r="H134" s="290" t="s">
        <v>411</v>
      </c>
      <c r="I134" s="290" t="s">
        <v>374</v>
      </c>
      <c r="J134" s="290">
        <v>50</v>
      </c>
      <c r="K134" s="333"/>
    </row>
    <row r="135" spans="2:11" ht="15" customHeight="1">
      <c r="B135" s="331"/>
      <c r="C135" s="290" t="s">
        <v>106</v>
      </c>
      <c r="D135" s="290"/>
      <c r="E135" s="290"/>
      <c r="F135" s="311" t="s">
        <v>378</v>
      </c>
      <c r="G135" s="290"/>
      <c r="H135" s="290" t="s">
        <v>424</v>
      </c>
      <c r="I135" s="290" t="s">
        <v>374</v>
      </c>
      <c r="J135" s="290">
        <v>255</v>
      </c>
      <c r="K135" s="333"/>
    </row>
    <row r="136" spans="2:11" ht="15" customHeight="1">
      <c r="B136" s="331"/>
      <c r="C136" s="290" t="s">
        <v>401</v>
      </c>
      <c r="D136" s="290"/>
      <c r="E136" s="290"/>
      <c r="F136" s="311" t="s">
        <v>372</v>
      </c>
      <c r="G136" s="290"/>
      <c r="H136" s="290" t="s">
        <v>425</v>
      </c>
      <c r="I136" s="290" t="s">
        <v>403</v>
      </c>
      <c r="J136" s="290"/>
      <c r="K136" s="333"/>
    </row>
    <row r="137" spans="2:11" ht="15" customHeight="1">
      <c r="B137" s="331"/>
      <c r="C137" s="290" t="s">
        <v>404</v>
      </c>
      <c r="D137" s="290"/>
      <c r="E137" s="290"/>
      <c r="F137" s="311" t="s">
        <v>372</v>
      </c>
      <c r="G137" s="290"/>
      <c r="H137" s="290" t="s">
        <v>426</v>
      </c>
      <c r="I137" s="290" t="s">
        <v>406</v>
      </c>
      <c r="J137" s="290"/>
      <c r="K137" s="333"/>
    </row>
    <row r="138" spans="2:11" ht="15" customHeight="1">
      <c r="B138" s="331"/>
      <c r="C138" s="290" t="s">
        <v>407</v>
      </c>
      <c r="D138" s="290"/>
      <c r="E138" s="290"/>
      <c r="F138" s="311" t="s">
        <v>372</v>
      </c>
      <c r="G138" s="290"/>
      <c r="H138" s="290" t="s">
        <v>407</v>
      </c>
      <c r="I138" s="290" t="s">
        <v>406</v>
      </c>
      <c r="J138" s="290"/>
      <c r="K138" s="333"/>
    </row>
    <row r="139" spans="2:11" ht="15" customHeight="1">
      <c r="B139" s="331"/>
      <c r="C139" s="290" t="s">
        <v>36</v>
      </c>
      <c r="D139" s="290"/>
      <c r="E139" s="290"/>
      <c r="F139" s="311" t="s">
        <v>372</v>
      </c>
      <c r="G139" s="290"/>
      <c r="H139" s="290" t="s">
        <v>427</v>
      </c>
      <c r="I139" s="290" t="s">
        <v>406</v>
      </c>
      <c r="J139" s="290"/>
      <c r="K139" s="333"/>
    </row>
    <row r="140" spans="2:11" ht="15" customHeight="1">
      <c r="B140" s="331"/>
      <c r="C140" s="290" t="s">
        <v>428</v>
      </c>
      <c r="D140" s="290"/>
      <c r="E140" s="290"/>
      <c r="F140" s="311" t="s">
        <v>372</v>
      </c>
      <c r="G140" s="290"/>
      <c r="H140" s="290" t="s">
        <v>429</v>
      </c>
      <c r="I140" s="290" t="s">
        <v>406</v>
      </c>
      <c r="J140" s="290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7"/>
      <c r="C142" s="287"/>
      <c r="D142" s="287"/>
      <c r="E142" s="287"/>
      <c r="F142" s="323"/>
      <c r="G142" s="287"/>
      <c r="H142" s="287"/>
      <c r="I142" s="287"/>
      <c r="J142" s="287"/>
      <c r="K142" s="287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302" t="s">
        <v>430</v>
      </c>
      <c r="D145" s="302"/>
      <c r="E145" s="302"/>
      <c r="F145" s="302"/>
      <c r="G145" s="302"/>
      <c r="H145" s="302"/>
      <c r="I145" s="302"/>
      <c r="J145" s="302"/>
      <c r="K145" s="303"/>
    </row>
    <row r="146" spans="2:11" ht="17.25" customHeight="1">
      <c r="B146" s="301"/>
      <c r="C146" s="304" t="s">
        <v>366</v>
      </c>
      <c r="D146" s="304"/>
      <c r="E146" s="304"/>
      <c r="F146" s="304" t="s">
        <v>367</v>
      </c>
      <c r="G146" s="305"/>
      <c r="H146" s="304" t="s">
        <v>101</v>
      </c>
      <c r="I146" s="304" t="s">
        <v>55</v>
      </c>
      <c r="J146" s="304" t="s">
        <v>368</v>
      </c>
      <c r="K146" s="303"/>
    </row>
    <row r="147" spans="2:11" ht="17.25" customHeight="1">
      <c r="B147" s="301"/>
      <c r="C147" s="306" t="s">
        <v>369</v>
      </c>
      <c r="D147" s="306"/>
      <c r="E147" s="306"/>
      <c r="F147" s="307" t="s">
        <v>370</v>
      </c>
      <c r="G147" s="308"/>
      <c r="H147" s="306"/>
      <c r="I147" s="306"/>
      <c r="J147" s="306" t="s">
        <v>371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375</v>
      </c>
      <c r="D149" s="290"/>
      <c r="E149" s="290"/>
      <c r="F149" s="338" t="s">
        <v>372</v>
      </c>
      <c r="G149" s="290"/>
      <c r="H149" s="337" t="s">
        <v>411</v>
      </c>
      <c r="I149" s="337" t="s">
        <v>374</v>
      </c>
      <c r="J149" s="337">
        <v>120</v>
      </c>
      <c r="K149" s="333"/>
    </row>
    <row r="150" spans="2:11" ht="15" customHeight="1">
      <c r="B150" s="312"/>
      <c r="C150" s="337" t="s">
        <v>420</v>
      </c>
      <c r="D150" s="290"/>
      <c r="E150" s="290"/>
      <c r="F150" s="338" t="s">
        <v>372</v>
      </c>
      <c r="G150" s="290"/>
      <c r="H150" s="337" t="s">
        <v>431</v>
      </c>
      <c r="I150" s="337" t="s">
        <v>374</v>
      </c>
      <c r="J150" s="337" t="s">
        <v>422</v>
      </c>
      <c r="K150" s="333"/>
    </row>
    <row r="151" spans="2:11" ht="15" customHeight="1">
      <c r="B151" s="312"/>
      <c r="C151" s="337" t="s">
        <v>321</v>
      </c>
      <c r="D151" s="290"/>
      <c r="E151" s="290"/>
      <c r="F151" s="338" t="s">
        <v>372</v>
      </c>
      <c r="G151" s="290"/>
      <c r="H151" s="337" t="s">
        <v>432</v>
      </c>
      <c r="I151" s="337" t="s">
        <v>374</v>
      </c>
      <c r="J151" s="337" t="s">
        <v>422</v>
      </c>
      <c r="K151" s="333"/>
    </row>
    <row r="152" spans="2:11" ht="15" customHeight="1">
      <c r="B152" s="312"/>
      <c r="C152" s="337" t="s">
        <v>377</v>
      </c>
      <c r="D152" s="290"/>
      <c r="E152" s="290"/>
      <c r="F152" s="338" t="s">
        <v>378</v>
      </c>
      <c r="G152" s="290"/>
      <c r="H152" s="337" t="s">
        <v>411</v>
      </c>
      <c r="I152" s="337" t="s">
        <v>374</v>
      </c>
      <c r="J152" s="337">
        <v>50</v>
      </c>
      <c r="K152" s="333"/>
    </row>
    <row r="153" spans="2:11" ht="15" customHeight="1">
      <c r="B153" s="312"/>
      <c r="C153" s="337" t="s">
        <v>380</v>
      </c>
      <c r="D153" s="290"/>
      <c r="E153" s="290"/>
      <c r="F153" s="338" t="s">
        <v>372</v>
      </c>
      <c r="G153" s="290"/>
      <c r="H153" s="337" t="s">
        <v>411</v>
      </c>
      <c r="I153" s="337" t="s">
        <v>382</v>
      </c>
      <c r="J153" s="337"/>
      <c r="K153" s="333"/>
    </row>
    <row r="154" spans="2:11" ht="15" customHeight="1">
      <c r="B154" s="312"/>
      <c r="C154" s="337" t="s">
        <v>391</v>
      </c>
      <c r="D154" s="290"/>
      <c r="E154" s="290"/>
      <c r="F154" s="338" t="s">
        <v>378</v>
      </c>
      <c r="G154" s="290"/>
      <c r="H154" s="337" t="s">
        <v>411</v>
      </c>
      <c r="I154" s="337" t="s">
        <v>374</v>
      </c>
      <c r="J154" s="337">
        <v>50</v>
      </c>
      <c r="K154" s="333"/>
    </row>
    <row r="155" spans="2:11" ht="15" customHeight="1">
      <c r="B155" s="312"/>
      <c r="C155" s="337" t="s">
        <v>399</v>
      </c>
      <c r="D155" s="290"/>
      <c r="E155" s="290"/>
      <c r="F155" s="338" t="s">
        <v>378</v>
      </c>
      <c r="G155" s="290"/>
      <c r="H155" s="337" t="s">
        <v>411</v>
      </c>
      <c r="I155" s="337" t="s">
        <v>374</v>
      </c>
      <c r="J155" s="337">
        <v>50</v>
      </c>
      <c r="K155" s="333"/>
    </row>
    <row r="156" spans="2:11" ht="15" customHeight="1">
      <c r="B156" s="312"/>
      <c r="C156" s="337" t="s">
        <v>397</v>
      </c>
      <c r="D156" s="290"/>
      <c r="E156" s="290"/>
      <c r="F156" s="338" t="s">
        <v>378</v>
      </c>
      <c r="G156" s="290"/>
      <c r="H156" s="337" t="s">
        <v>411</v>
      </c>
      <c r="I156" s="337" t="s">
        <v>374</v>
      </c>
      <c r="J156" s="337">
        <v>50</v>
      </c>
      <c r="K156" s="333"/>
    </row>
    <row r="157" spans="2:11" ht="15" customHeight="1">
      <c r="B157" s="312"/>
      <c r="C157" s="337" t="s">
        <v>85</v>
      </c>
      <c r="D157" s="290"/>
      <c r="E157" s="290"/>
      <c r="F157" s="338" t="s">
        <v>372</v>
      </c>
      <c r="G157" s="290"/>
      <c r="H157" s="337" t="s">
        <v>433</v>
      </c>
      <c r="I157" s="337" t="s">
        <v>374</v>
      </c>
      <c r="J157" s="337" t="s">
        <v>434</v>
      </c>
      <c r="K157" s="333"/>
    </row>
    <row r="158" spans="2:11" ht="15" customHeight="1">
      <c r="B158" s="312"/>
      <c r="C158" s="337" t="s">
        <v>435</v>
      </c>
      <c r="D158" s="290"/>
      <c r="E158" s="290"/>
      <c r="F158" s="338" t="s">
        <v>372</v>
      </c>
      <c r="G158" s="290"/>
      <c r="H158" s="337" t="s">
        <v>436</v>
      </c>
      <c r="I158" s="337" t="s">
        <v>406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7"/>
      <c r="C160" s="290"/>
      <c r="D160" s="290"/>
      <c r="E160" s="290"/>
      <c r="F160" s="311"/>
      <c r="G160" s="290"/>
      <c r="H160" s="290"/>
      <c r="I160" s="290"/>
      <c r="J160" s="290"/>
      <c r="K160" s="287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278" t="s">
        <v>437</v>
      </c>
      <c r="D163" s="278"/>
      <c r="E163" s="278"/>
      <c r="F163" s="278"/>
      <c r="G163" s="278"/>
      <c r="H163" s="278"/>
      <c r="I163" s="278"/>
      <c r="J163" s="278"/>
      <c r="K163" s="279"/>
    </row>
    <row r="164" spans="2:11" ht="17.25" customHeight="1">
      <c r="B164" s="277"/>
      <c r="C164" s="304" t="s">
        <v>366</v>
      </c>
      <c r="D164" s="304"/>
      <c r="E164" s="304"/>
      <c r="F164" s="304" t="s">
        <v>367</v>
      </c>
      <c r="G164" s="341"/>
      <c r="H164" s="342" t="s">
        <v>101</v>
      </c>
      <c r="I164" s="342" t="s">
        <v>55</v>
      </c>
      <c r="J164" s="304" t="s">
        <v>368</v>
      </c>
      <c r="K164" s="279"/>
    </row>
    <row r="165" spans="2:11" ht="17.25" customHeight="1">
      <c r="B165" s="281"/>
      <c r="C165" s="306" t="s">
        <v>369</v>
      </c>
      <c r="D165" s="306"/>
      <c r="E165" s="306"/>
      <c r="F165" s="307" t="s">
        <v>370</v>
      </c>
      <c r="G165" s="343"/>
      <c r="H165" s="344"/>
      <c r="I165" s="344"/>
      <c r="J165" s="306" t="s">
        <v>371</v>
      </c>
      <c r="K165" s="283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0" t="s">
        <v>375</v>
      </c>
      <c r="D167" s="290"/>
      <c r="E167" s="290"/>
      <c r="F167" s="311" t="s">
        <v>372</v>
      </c>
      <c r="G167" s="290"/>
      <c r="H167" s="290" t="s">
        <v>411</v>
      </c>
      <c r="I167" s="290" t="s">
        <v>374</v>
      </c>
      <c r="J167" s="290">
        <v>120</v>
      </c>
      <c r="K167" s="333"/>
    </row>
    <row r="168" spans="2:11" ht="15" customHeight="1">
      <c r="B168" s="312"/>
      <c r="C168" s="290" t="s">
        <v>420</v>
      </c>
      <c r="D168" s="290"/>
      <c r="E168" s="290"/>
      <c r="F168" s="311" t="s">
        <v>372</v>
      </c>
      <c r="G168" s="290"/>
      <c r="H168" s="290" t="s">
        <v>421</v>
      </c>
      <c r="I168" s="290" t="s">
        <v>374</v>
      </c>
      <c r="J168" s="290" t="s">
        <v>422</v>
      </c>
      <c r="K168" s="333"/>
    </row>
    <row r="169" spans="2:11" ht="15" customHeight="1">
      <c r="B169" s="312"/>
      <c r="C169" s="290" t="s">
        <v>321</v>
      </c>
      <c r="D169" s="290"/>
      <c r="E169" s="290"/>
      <c r="F169" s="311" t="s">
        <v>372</v>
      </c>
      <c r="G169" s="290"/>
      <c r="H169" s="290" t="s">
        <v>438</v>
      </c>
      <c r="I169" s="290" t="s">
        <v>374</v>
      </c>
      <c r="J169" s="290" t="s">
        <v>422</v>
      </c>
      <c r="K169" s="333"/>
    </row>
    <row r="170" spans="2:11" ht="15" customHeight="1">
      <c r="B170" s="312"/>
      <c r="C170" s="290" t="s">
        <v>377</v>
      </c>
      <c r="D170" s="290"/>
      <c r="E170" s="290"/>
      <c r="F170" s="311" t="s">
        <v>378</v>
      </c>
      <c r="G170" s="290"/>
      <c r="H170" s="290" t="s">
        <v>438</v>
      </c>
      <c r="I170" s="290" t="s">
        <v>374</v>
      </c>
      <c r="J170" s="290">
        <v>50</v>
      </c>
      <c r="K170" s="333"/>
    </row>
    <row r="171" spans="2:11" ht="15" customHeight="1">
      <c r="B171" s="312"/>
      <c r="C171" s="290" t="s">
        <v>380</v>
      </c>
      <c r="D171" s="290"/>
      <c r="E171" s="290"/>
      <c r="F171" s="311" t="s">
        <v>372</v>
      </c>
      <c r="G171" s="290"/>
      <c r="H171" s="290" t="s">
        <v>438</v>
      </c>
      <c r="I171" s="290" t="s">
        <v>382</v>
      </c>
      <c r="J171" s="290"/>
      <c r="K171" s="333"/>
    </row>
    <row r="172" spans="2:11" ht="15" customHeight="1">
      <c r="B172" s="312"/>
      <c r="C172" s="290" t="s">
        <v>391</v>
      </c>
      <c r="D172" s="290"/>
      <c r="E172" s="290"/>
      <c r="F172" s="311" t="s">
        <v>378</v>
      </c>
      <c r="G172" s="290"/>
      <c r="H172" s="290" t="s">
        <v>438</v>
      </c>
      <c r="I172" s="290" t="s">
        <v>374</v>
      </c>
      <c r="J172" s="290">
        <v>50</v>
      </c>
      <c r="K172" s="333"/>
    </row>
    <row r="173" spans="2:11" ht="15" customHeight="1">
      <c r="B173" s="312"/>
      <c r="C173" s="290" t="s">
        <v>399</v>
      </c>
      <c r="D173" s="290"/>
      <c r="E173" s="290"/>
      <c r="F173" s="311" t="s">
        <v>378</v>
      </c>
      <c r="G173" s="290"/>
      <c r="H173" s="290" t="s">
        <v>438</v>
      </c>
      <c r="I173" s="290" t="s">
        <v>374</v>
      </c>
      <c r="J173" s="290">
        <v>50</v>
      </c>
      <c r="K173" s="333"/>
    </row>
    <row r="174" spans="2:11" ht="15" customHeight="1">
      <c r="B174" s="312"/>
      <c r="C174" s="290" t="s">
        <v>397</v>
      </c>
      <c r="D174" s="290"/>
      <c r="E174" s="290"/>
      <c r="F174" s="311" t="s">
        <v>378</v>
      </c>
      <c r="G174" s="290"/>
      <c r="H174" s="290" t="s">
        <v>438</v>
      </c>
      <c r="I174" s="290" t="s">
        <v>374</v>
      </c>
      <c r="J174" s="290">
        <v>50</v>
      </c>
      <c r="K174" s="333"/>
    </row>
    <row r="175" spans="2:11" ht="15" customHeight="1">
      <c r="B175" s="312"/>
      <c r="C175" s="290" t="s">
        <v>100</v>
      </c>
      <c r="D175" s="290"/>
      <c r="E175" s="290"/>
      <c r="F175" s="311" t="s">
        <v>372</v>
      </c>
      <c r="G175" s="290"/>
      <c r="H175" s="290" t="s">
        <v>439</v>
      </c>
      <c r="I175" s="290" t="s">
        <v>440</v>
      </c>
      <c r="J175" s="290"/>
      <c r="K175" s="333"/>
    </row>
    <row r="176" spans="2:11" ht="15" customHeight="1">
      <c r="B176" s="312"/>
      <c r="C176" s="290" t="s">
        <v>55</v>
      </c>
      <c r="D176" s="290"/>
      <c r="E176" s="290"/>
      <c r="F176" s="311" t="s">
        <v>372</v>
      </c>
      <c r="G176" s="290"/>
      <c r="H176" s="290" t="s">
        <v>441</v>
      </c>
      <c r="I176" s="290" t="s">
        <v>442</v>
      </c>
      <c r="J176" s="290">
        <v>1</v>
      </c>
      <c r="K176" s="333"/>
    </row>
    <row r="177" spans="2:11" ht="15" customHeight="1">
      <c r="B177" s="312"/>
      <c r="C177" s="290" t="s">
        <v>51</v>
      </c>
      <c r="D177" s="290"/>
      <c r="E177" s="290"/>
      <c r="F177" s="311" t="s">
        <v>372</v>
      </c>
      <c r="G177" s="290"/>
      <c r="H177" s="290" t="s">
        <v>443</v>
      </c>
      <c r="I177" s="290" t="s">
        <v>374</v>
      </c>
      <c r="J177" s="290">
        <v>20</v>
      </c>
      <c r="K177" s="333"/>
    </row>
    <row r="178" spans="2:11" ht="15" customHeight="1">
      <c r="B178" s="312"/>
      <c r="C178" s="290" t="s">
        <v>101</v>
      </c>
      <c r="D178" s="290"/>
      <c r="E178" s="290"/>
      <c r="F178" s="311" t="s">
        <v>372</v>
      </c>
      <c r="G178" s="290"/>
      <c r="H178" s="290" t="s">
        <v>444</v>
      </c>
      <c r="I178" s="290" t="s">
        <v>374</v>
      </c>
      <c r="J178" s="290">
        <v>255</v>
      </c>
      <c r="K178" s="333"/>
    </row>
    <row r="179" spans="2:11" ht="15" customHeight="1">
      <c r="B179" s="312"/>
      <c r="C179" s="290" t="s">
        <v>102</v>
      </c>
      <c r="D179" s="290"/>
      <c r="E179" s="290"/>
      <c r="F179" s="311" t="s">
        <v>372</v>
      </c>
      <c r="G179" s="290"/>
      <c r="H179" s="290" t="s">
        <v>337</v>
      </c>
      <c r="I179" s="290" t="s">
        <v>374</v>
      </c>
      <c r="J179" s="290">
        <v>10</v>
      </c>
      <c r="K179" s="333"/>
    </row>
    <row r="180" spans="2:11" ht="15" customHeight="1">
      <c r="B180" s="312"/>
      <c r="C180" s="290" t="s">
        <v>103</v>
      </c>
      <c r="D180" s="290"/>
      <c r="E180" s="290"/>
      <c r="F180" s="311" t="s">
        <v>372</v>
      </c>
      <c r="G180" s="290"/>
      <c r="H180" s="290" t="s">
        <v>445</v>
      </c>
      <c r="I180" s="290" t="s">
        <v>406</v>
      </c>
      <c r="J180" s="290"/>
      <c r="K180" s="333"/>
    </row>
    <row r="181" spans="2:11" ht="15" customHeight="1">
      <c r="B181" s="312"/>
      <c r="C181" s="290" t="s">
        <v>446</v>
      </c>
      <c r="D181" s="290"/>
      <c r="E181" s="290"/>
      <c r="F181" s="311" t="s">
        <v>372</v>
      </c>
      <c r="G181" s="290"/>
      <c r="H181" s="290" t="s">
        <v>447</v>
      </c>
      <c r="I181" s="290" t="s">
        <v>406</v>
      </c>
      <c r="J181" s="290"/>
      <c r="K181" s="333"/>
    </row>
    <row r="182" spans="2:11" ht="15" customHeight="1">
      <c r="B182" s="312"/>
      <c r="C182" s="290" t="s">
        <v>435</v>
      </c>
      <c r="D182" s="290"/>
      <c r="E182" s="290"/>
      <c r="F182" s="311" t="s">
        <v>372</v>
      </c>
      <c r="G182" s="290"/>
      <c r="H182" s="290" t="s">
        <v>448</v>
      </c>
      <c r="I182" s="290" t="s">
        <v>406</v>
      </c>
      <c r="J182" s="290"/>
      <c r="K182" s="333"/>
    </row>
    <row r="183" spans="2:11" ht="15" customHeight="1">
      <c r="B183" s="312"/>
      <c r="C183" s="290" t="s">
        <v>105</v>
      </c>
      <c r="D183" s="290"/>
      <c r="E183" s="290"/>
      <c r="F183" s="311" t="s">
        <v>378</v>
      </c>
      <c r="G183" s="290"/>
      <c r="H183" s="290" t="s">
        <v>449</v>
      </c>
      <c r="I183" s="290" t="s">
        <v>374</v>
      </c>
      <c r="J183" s="290">
        <v>50</v>
      </c>
      <c r="K183" s="333"/>
    </row>
    <row r="184" spans="2:11" ht="15" customHeight="1">
      <c r="B184" s="312"/>
      <c r="C184" s="290" t="s">
        <v>450</v>
      </c>
      <c r="D184" s="290"/>
      <c r="E184" s="290"/>
      <c r="F184" s="311" t="s">
        <v>378</v>
      </c>
      <c r="G184" s="290"/>
      <c r="H184" s="290" t="s">
        <v>451</v>
      </c>
      <c r="I184" s="290" t="s">
        <v>452</v>
      </c>
      <c r="J184" s="290"/>
      <c r="K184" s="333"/>
    </row>
    <row r="185" spans="2:11" ht="15" customHeight="1">
      <c r="B185" s="312"/>
      <c r="C185" s="290" t="s">
        <v>453</v>
      </c>
      <c r="D185" s="290"/>
      <c r="E185" s="290"/>
      <c r="F185" s="311" t="s">
        <v>378</v>
      </c>
      <c r="G185" s="290"/>
      <c r="H185" s="290" t="s">
        <v>454</v>
      </c>
      <c r="I185" s="290" t="s">
        <v>452</v>
      </c>
      <c r="J185" s="290"/>
      <c r="K185" s="333"/>
    </row>
    <row r="186" spans="2:11" ht="15" customHeight="1">
      <c r="B186" s="312"/>
      <c r="C186" s="290" t="s">
        <v>455</v>
      </c>
      <c r="D186" s="290"/>
      <c r="E186" s="290"/>
      <c r="F186" s="311" t="s">
        <v>378</v>
      </c>
      <c r="G186" s="290"/>
      <c r="H186" s="290" t="s">
        <v>456</v>
      </c>
      <c r="I186" s="290" t="s">
        <v>452</v>
      </c>
      <c r="J186" s="290"/>
      <c r="K186" s="333"/>
    </row>
    <row r="187" spans="2:11" ht="15" customHeight="1">
      <c r="B187" s="312"/>
      <c r="C187" s="345" t="s">
        <v>457</v>
      </c>
      <c r="D187" s="290"/>
      <c r="E187" s="290"/>
      <c r="F187" s="311" t="s">
        <v>378</v>
      </c>
      <c r="G187" s="290"/>
      <c r="H187" s="290" t="s">
        <v>458</v>
      </c>
      <c r="I187" s="290" t="s">
        <v>459</v>
      </c>
      <c r="J187" s="346" t="s">
        <v>460</v>
      </c>
      <c r="K187" s="333"/>
    </row>
    <row r="188" spans="2:11" ht="15" customHeight="1">
      <c r="B188" s="339"/>
      <c r="C188" s="347"/>
      <c r="D188" s="321"/>
      <c r="E188" s="321"/>
      <c r="F188" s="321"/>
      <c r="G188" s="321"/>
      <c r="H188" s="321"/>
      <c r="I188" s="321"/>
      <c r="J188" s="321"/>
      <c r="K188" s="340"/>
    </row>
    <row r="189" spans="2:11" ht="18.75" customHeight="1">
      <c r="B189" s="348"/>
      <c r="C189" s="349"/>
      <c r="D189" s="349"/>
      <c r="E189" s="349"/>
      <c r="F189" s="350"/>
      <c r="G189" s="290"/>
      <c r="H189" s="290"/>
      <c r="I189" s="290"/>
      <c r="J189" s="290"/>
      <c r="K189" s="287"/>
    </row>
    <row r="190" spans="2:11" ht="18.75" customHeight="1">
      <c r="B190" s="287"/>
      <c r="C190" s="290"/>
      <c r="D190" s="290"/>
      <c r="E190" s="290"/>
      <c r="F190" s="311"/>
      <c r="G190" s="290"/>
      <c r="H190" s="290"/>
      <c r="I190" s="290"/>
      <c r="J190" s="290"/>
      <c r="K190" s="287"/>
    </row>
    <row r="191" spans="2:11" ht="18.75" customHeight="1"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</row>
    <row r="192" spans="2:11" ht="13.5">
      <c r="B192" s="274"/>
      <c r="C192" s="275"/>
      <c r="D192" s="275"/>
      <c r="E192" s="275"/>
      <c r="F192" s="275"/>
      <c r="G192" s="275"/>
      <c r="H192" s="275"/>
      <c r="I192" s="275"/>
      <c r="J192" s="275"/>
      <c r="K192" s="276"/>
    </row>
    <row r="193" spans="2:11" ht="21">
      <c r="B193" s="277"/>
      <c r="C193" s="278" t="s">
        <v>461</v>
      </c>
      <c r="D193" s="278"/>
      <c r="E193" s="278"/>
      <c r="F193" s="278"/>
      <c r="G193" s="278"/>
      <c r="H193" s="278"/>
      <c r="I193" s="278"/>
      <c r="J193" s="278"/>
      <c r="K193" s="279"/>
    </row>
    <row r="194" spans="2:11" ht="25.5" customHeight="1">
      <c r="B194" s="277"/>
      <c r="C194" s="351" t="s">
        <v>462</v>
      </c>
      <c r="D194" s="351"/>
      <c r="E194" s="351"/>
      <c r="F194" s="351" t="s">
        <v>463</v>
      </c>
      <c r="G194" s="352"/>
      <c r="H194" s="353" t="s">
        <v>464</v>
      </c>
      <c r="I194" s="353"/>
      <c r="J194" s="353"/>
      <c r="K194" s="279"/>
    </row>
    <row r="195" spans="2:11" ht="5.25" customHeight="1">
      <c r="B195" s="312"/>
      <c r="C195" s="309"/>
      <c r="D195" s="309"/>
      <c r="E195" s="309"/>
      <c r="F195" s="309"/>
      <c r="G195" s="290"/>
      <c r="H195" s="309"/>
      <c r="I195" s="309"/>
      <c r="J195" s="309"/>
      <c r="K195" s="333"/>
    </row>
    <row r="196" spans="2:11" ht="15" customHeight="1">
      <c r="B196" s="312"/>
      <c r="C196" s="290" t="s">
        <v>465</v>
      </c>
      <c r="D196" s="290"/>
      <c r="E196" s="290"/>
      <c r="F196" s="311" t="s">
        <v>41</v>
      </c>
      <c r="G196" s="290"/>
      <c r="H196" s="354" t="s">
        <v>466</v>
      </c>
      <c r="I196" s="354"/>
      <c r="J196" s="354"/>
      <c r="K196" s="333"/>
    </row>
    <row r="197" spans="2:11" ht="15" customHeight="1">
      <c r="B197" s="312"/>
      <c r="C197" s="318"/>
      <c r="D197" s="290"/>
      <c r="E197" s="290"/>
      <c r="F197" s="311" t="s">
        <v>42</v>
      </c>
      <c r="G197" s="290"/>
      <c r="H197" s="354" t="s">
        <v>467</v>
      </c>
      <c r="I197" s="354"/>
      <c r="J197" s="354"/>
      <c r="K197" s="333"/>
    </row>
    <row r="198" spans="2:11" ht="15" customHeight="1">
      <c r="B198" s="312"/>
      <c r="C198" s="318"/>
      <c r="D198" s="290"/>
      <c r="E198" s="290"/>
      <c r="F198" s="311" t="s">
        <v>45</v>
      </c>
      <c r="G198" s="290"/>
      <c r="H198" s="354" t="s">
        <v>468</v>
      </c>
      <c r="I198" s="354"/>
      <c r="J198" s="354"/>
      <c r="K198" s="333"/>
    </row>
    <row r="199" spans="2:11" ht="15" customHeight="1">
      <c r="B199" s="312"/>
      <c r="C199" s="290"/>
      <c r="D199" s="290"/>
      <c r="E199" s="290"/>
      <c r="F199" s="311" t="s">
        <v>43</v>
      </c>
      <c r="G199" s="290"/>
      <c r="H199" s="354" t="s">
        <v>469</v>
      </c>
      <c r="I199" s="354"/>
      <c r="J199" s="354"/>
      <c r="K199" s="333"/>
    </row>
    <row r="200" spans="2:11" ht="15" customHeight="1">
      <c r="B200" s="312"/>
      <c r="C200" s="290"/>
      <c r="D200" s="290"/>
      <c r="E200" s="290"/>
      <c r="F200" s="311" t="s">
        <v>44</v>
      </c>
      <c r="G200" s="290"/>
      <c r="H200" s="354" t="s">
        <v>470</v>
      </c>
      <c r="I200" s="354"/>
      <c r="J200" s="354"/>
      <c r="K200" s="333"/>
    </row>
    <row r="201" spans="2:11" ht="15" customHeight="1">
      <c r="B201" s="312"/>
      <c r="C201" s="290"/>
      <c r="D201" s="290"/>
      <c r="E201" s="290"/>
      <c r="F201" s="311"/>
      <c r="G201" s="290"/>
      <c r="H201" s="290"/>
      <c r="I201" s="290"/>
      <c r="J201" s="290"/>
      <c r="K201" s="333"/>
    </row>
    <row r="202" spans="2:11" ht="15" customHeight="1">
      <c r="B202" s="312"/>
      <c r="C202" s="290" t="s">
        <v>418</v>
      </c>
      <c r="D202" s="290"/>
      <c r="E202" s="290"/>
      <c r="F202" s="311" t="s">
        <v>76</v>
      </c>
      <c r="G202" s="290"/>
      <c r="H202" s="354" t="s">
        <v>471</v>
      </c>
      <c r="I202" s="354"/>
      <c r="J202" s="354"/>
      <c r="K202" s="333"/>
    </row>
    <row r="203" spans="2:11" ht="15" customHeight="1">
      <c r="B203" s="312"/>
      <c r="C203" s="318"/>
      <c r="D203" s="290"/>
      <c r="E203" s="290"/>
      <c r="F203" s="311" t="s">
        <v>315</v>
      </c>
      <c r="G203" s="290"/>
      <c r="H203" s="354" t="s">
        <v>316</v>
      </c>
      <c r="I203" s="354"/>
      <c r="J203" s="354"/>
      <c r="K203" s="333"/>
    </row>
    <row r="204" spans="2:11" ht="15" customHeight="1">
      <c r="B204" s="312"/>
      <c r="C204" s="290"/>
      <c r="D204" s="290"/>
      <c r="E204" s="290"/>
      <c r="F204" s="311" t="s">
        <v>313</v>
      </c>
      <c r="G204" s="290"/>
      <c r="H204" s="354" t="s">
        <v>472</v>
      </c>
      <c r="I204" s="354"/>
      <c r="J204" s="354"/>
      <c r="K204" s="333"/>
    </row>
    <row r="205" spans="2:11" ht="15" customHeight="1">
      <c r="B205" s="355"/>
      <c r="C205" s="318"/>
      <c r="D205" s="318"/>
      <c r="E205" s="318"/>
      <c r="F205" s="311" t="s">
        <v>317</v>
      </c>
      <c r="G205" s="296"/>
      <c r="H205" s="356" t="s">
        <v>318</v>
      </c>
      <c r="I205" s="356"/>
      <c r="J205" s="356"/>
      <c r="K205" s="357"/>
    </row>
    <row r="206" spans="2:11" ht="15" customHeight="1">
      <c r="B206" s="355"/>
      <c r="C206" s="318"/>
      <c r="D206" s="318"/>
      <c r="E206" s="318"/>
      <c r="F206" s="311" t="s">
        <v>319</v>
      </c>
      <c r="G206" s="296"/>
      <c r="H206" s="356" t="s">
        <v>473</v>
      </c>
      <c r="I206" s="356"/>
      <c r="J206" s="356"/>
      <c r="K206" s="357"/>
    </row>
    <row r="207" spans="2:11" ht="15" customHeight="1">
      <c r="B207" s="355"/>
      <c r="C207" s="318"/>
      <c r="D207" s="318"/>
      <c r="E207" s="318"/>
      <c r="F207" s="358"/>
      <c r="G207" s="296"/>
      <c r="H207" s="359"/>
      <c r="I207" s="359"/>
      <c r="J207" s="359"/>
      <c r="K207" s="357"/>
    </row>
    <row r="208" spans="2:11" ht="15" customHeight="1">
      <c r="B208" s="355"/>
      <c r="C208" s="290" t="s">
        <v>442</v>
      </c>
      <c r="D208" s="318"/>
      <c r="E208" s="318"/>
      <c r="F208" s="311">
        <v>1</v>
      </c>
      <c r="G208" s="296"/>
      <c r="H208" s="356" t="s">
        <v>474</v>
      </c>
      <c r="I208" s="356"/>
      <c r="J208" s="356"/>
      <c r="K208" s="357"/>
    </row>
    <row r="209" spans="2:11" ht="15" customHeight="1">
      <c r="B209" s="355"/>
      <c r="C209" s="318"/>
      <c r="D209" s="318"/>
      <c r="E209" s="318"/>
      <c r="F209" s="311">
        <v>2</v>
      </c>
      <c r="G209" s="296"/>
      <c r="H209" s="356" t="s">
        <v>475</v>
      </c>
      <c r="I209" s="356"/>
      <c r="J209" s="356"/>
      <c r="K209" s="357"/>
    </row>
    <row r="210" spans="2:11" ht="15" customHeight="1">
      <c r="B210" s="355"/>
      <c r="C210" s="318"/>
      <c r="D210" s="318"/>
      <c r="E210" s="318"/>
      <c r="F210" s="311">
        <v>3</v>
      </c>
      <c r="G210" s="296"/>
      <c r="H210" s="356" t="s">
        <v>476</v>
      </c>
      <c r="I210" s="356"/>
      <c r="J210" s="356"/>
      <c r="K210" s="357"/>
    </row>
    <row r="211" spans="2:11" ht="15" customHeight="1">
      <c r="B211" s="355"/>
      <c r="C211" s="318"/>
      <c r="D211" s="318"/>
      <c r="E211" s="318"/>
      <c r="F211" s="311">
        <v>4</v>
      </c>
      <c r="G211" s="296"/>
      <c r="H211" s="356" t="s">
        <v>477</v>
      </c>
      <c r="I211" s="356"/>
      <c r="J211" s="356"/>
      <c r="K211" s="357"/>
    </row>
    <row r="212" spans="2:11" ht="12.75" customHeight="1">
      <c r="B212" s="360"/>
      <c r="C212" s="361"/>
      <c r="D212" s="361"/>
      <c r="E212" s="361"/>
      <c r="F212" s="361"/>
      <c r="G212" s="361"/>
      <c r="H212" s="361"/>
      <c r="I212" s="361"/>
      <c r="J212" s="361"/>
      <c r="K212" s="362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Moje</cp:lastModifiedBy>
  <dcterms:created xsi:type="dcterms:W3CDTF">2017-01-31T12:51:30Z</dcterms:created>
  <dcterms:modified xsi:type="dcterms:W3CDTF">2017-01-31T12:51:34Z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